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ppava\Documents\INFORMACION DISCO DURO ANDRES\SAF\PRESUPUESTO - 2023\INFORME CARDINAL\CORTE 31 OCTUBRE\"/>
    </mc:Choice>
  </mc:AlternateContent>
  <bookViews>
    <workbookView xWindow="0" yWindow="0" windowWidth="28800" windowHeight="11685" activeTab="5"/>
  </bookViews>
  <sheets>
    <sheet name="PUNTO 1" sheetId="1" r:id="rId1"/>
    <sheet name="PUNTO 2" sheetId="2" r:id="rId2"/>
    <sheet name="PUNTO 3" sheetId="3" r:id="rId3"/>
    <sheet name="PUNTO 4" sheetId="10" r:id="rId4"/>
    <sheet name="PUNTO 5" sheetId="11" r:id="rId5"/>
    <sheet name="PUNTO 6" sheetId="12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2" l="1"/>
  <c r="C30" i="12"/>
  <c r="C26" i="12"/>
  <c r="C23" i="12"/>
  <c r="C21" i="12"/>
  <c r="C17" i="12"/>
  <c r="C12" i="12"/>
  <c r="C5" i="12"/>
  <c r="C3" i="12" s="1"/>
  <c r="C64" i="11"/>
  <c r="C61" i="11"/>
  <c r="C57" i="11"/>
  <c r="C54" i="11"/>
  <c r="C52" i="11"/>
  <c r="C48" i="11"/>
  <c r="C43" i="11"/>
  <c r="C36" i="11"/>
  <c r="C35" i="11" s="1"/>
  <c r="C31" i="11"/>
  <c r="C26" i="11"/>
  <c r="C24" i="11"/>
  <c r="C23" i="11"/>
  <c r="C11" i="11" s="1"/>
  <c r="C16" i="11"/>
  <c r="C7" i="11"/>
  <c r="D65" i="10"/>
  <c r="D64" i="10" s="1"/>
  <c r="E64" i="10"/>
  <c r="C64" i="10"/>
  <c r="E61" i="10"/>
  <c r="D61" i="10"/>
  <c r="C61" i="10"/>
  <c r="E57" i="10"/>
  <c r="D57" i="10"/>
  <c r="C57" i="10"/>
  <c r="E54" i="10"/>
  <c r="D54" i="10"/>
  <c r="C54" i="10"/>
  <c r="E52" i="10"/>
  <c r="D52" i="10"/>
  <c r="C52" i="10"/>
  <c r="E48" i="10"/>
  <c r="D48" i="10"/>
  <c r="C48" i="10"/>
  <c r="E43" i="10"/>
  <c r="D43" i="10"/>
  <c r="C43" i="10"/>
  <c r="E36" i="10"/>
  <c r="E35" i="10" s="1"/>
  <c r="D36" i="10"/>
  <c r="D35" i="10" s="1"/>
  <c r="C36" i="10"/>
  <c r="C35" i="10" s="1"/>
  <c r="E31" i="10"/>
  <c r="D31" i="10"/>
  <c r="C31" i="10"/>
  <c r="E26" i="10"/>
  <c r="D26" i="10"/>
  <c r="C26" i="10"/>
  <c r="E24" i="10"/>
  <c r="D24" i="10"/>
  <c r="C24" i="10"/>
  <c r="E23" i="10"/>
  <c r="D23" i="10"/>
  <c r="D11" i="10" s="1"/>
  <c r="C23" i="10"/>
  <c r="C11" i="10" s="1"/>
  <c r="E16" i="10"/>
  <c r="E11" i="10" s="1"/>
  <c r="D16" i="10"/>
  <c r="C16" i="10"/>
  <c r="E7" i="10"/>
  <c r="E5" i="10" s="1"/>
  <c r="E4" i="10" s="1"/>
  <c r="D7" i="10"/>
  <c r="C7" i="10"/>
  <c r="C5" i="11" l="1"/>
  <c r="C4" i="11" s="1"/>
  <c r="C5" i="10"/>
  <c r="C4" i="10" s="1"/>
  <c r="D5" i="10"/>
  <c r="D4" i="10" s="1"/>
  <c r="D36" i="3" l="1"/>
  <c r="D24" i="3"/>
  <c r="D7" i="3"/>
  <c r="C7" i="3"/>
  <c r="D4" i="2" l="1"/>
  <c r="D50" i="2"/>
  <c r="C4" i="2"/>
  <c r="C7" i="2"/>
  <c r="D12" i="2"/>
  <c r="D11" i="2" s="1"/>
  <c r="C12" i="2"/>
  <c r="C11" i="2" s="1"/>
  <c r="D21" i="2"/>
  <c r="C21" i="2"/>
  <c r="C48" i="2"/>
  <c r="C42" i="2"/>
  <c r="C50" i="2" s="1"/>
  <c r="C56" i="2" s="1"/>
  <c r="D34" i="2"/>
  <c r="D39" i="2"/>
  <c r="C39" i="2"/>
  <c r="C34" i="2"/>
  <c r="D37" i="2"/>
  <c r="C37" i="2"/>
  <c r="D27" i="2" l="1"/>
  <c r="C27" i="2"/>
  <c r="D65" i="3" l="1"/>
  <c r="C43" i="3"/>
  <c r="C36" i="3"/>
  <c r="C31" i="3"/>
  <c r="D42" i="2"/>
  <c r="D25" i="2"/>
  <c r="C25" i="2"/>
  <c r="D64" i="3" l="1"/>
  <c r="C64" i="3"/>
  <c r="D61" i="3"/>
  <c r="C61" i="3"/>
  <c r="D57" i="3"/>
  <c r="C57" i="3"/>
  <c r="D54" i="3"/>
  <c r="C54" i="3"/>
  <c r="D52" i="3"/>
  <c r="C52" i="3"/>
  <c r="D48" i="3"/>
  <c r="C48" i="3"/>
  <c r="D43" i="3"/>
  <c r="D31" i="3"/>
  <c r="D26" i="3"/>
  <c r="C26" i="3"/>
  <c r="D16" i="3"/>
  <c r="C16" i="3"/>
  <c r="D23" i="3"/>
  <c r="C24" i="3"/>
  <c r="C23" i="3" s="1"/>
  <c r="D48" i="2"/>
  <c r="C6" i="2"/>
  <c r="D7" i="2"/>
  <c r="F6" i="1"/>
  <c r="F7" i="1"/>
  <c r="F8" i="1"/>
  <c r="F9" i="1"/>
  <c r="F10" i="1"/>
  <c r="F11" i="1"/>
  <c r="F13" i="1"/>
  <c r="F4" i="1"/>
  <c r="E14" i="1"/>
  <c r="D14" i="1"/>
  <c r="D35" i="3" l="1"/>
  <c r="C11" i="3"/>
  <c r="C35" i="3"/>
  <c r="D6" i="2"/>
  <c r="F14" i="1"/>
  <c r="D11" i="3"/>
  <c r="D5" i="3" s="1"/>
  <c r="D4" i="3" s="1"/>
  <c r="C5" i="2"/>
  <c r="C5" i="3" l="1"/>
  <c r="C4" i="3" s="1"/>
  <c r="D5" i="2"/>
</calcChain>
</file>

<file path=xl/sharedStrings.xml><?xml version="1.0" encoding="utf-8"?>
<sst xmlns="http://schemas.openxmlformats.org/spreadsheetml/2006/main" count="311" uniqueCount="138">
  <si>
    <t xml:space="preserve">RECURSO </t>
  </si>
  <si>
    <t>CUENTA</t>
  </si>
  <si>
    <t>INGRESO</t>
  </si>
  <si>
    <t>RECAUDO</t>
  </si>
  <si>
    <t>EJECUCIÓN</t>
  </si>
  <si>
    <t>NACION</t>
  </si>
  <si>
    <t>TASA RETRIBUTIVA</t>
  </si>
  <si>
    <t>TASA POR USO</t>
  </si>
  <si>
    <t>TASA DE FAUNA</t>
  </si>
  <si>
    <t>CONVENIOS</t>
  </si>
  <si>
    <t>TOTAL PRESUPUESTO DE  INGRESOS</t>
  </si>
  <si>
    <t>CONCEPTO</t>
  </si>
  <si>
    <t>APROPIACION</t>
  </si>
  <si>
    <t>INGRESOS PROPIOS</t>
  </si>
  <si>
    <t>INGRESOS CORRIENTES</t>
  </si>
  <si>
    <t>Porcentaje Ambiental Municipios</t>
  </si>
  <si>
    <t>Otros</t>
  </si>
  <si>
    <t>Sobretasa Ambientaly/o porcentaje ambiental</t>
  </si>
  <si>
    <t>Tasa Retribitiva y Compensatoria</t>
  </si>
  <si>
    <t>Tasa fauna</t>
  </si>
  <si>
    <t>Tasa por Uso del Agua</t>
  </si>
  <si>
    <t>Tasa Aprovechamiento Forestal</t>
  </si>
  <si>
    <t>Transferencias Corrientes</t>
  </si>
  <si>
    <t>Transferencias de Capital</t>
  </si>
  <si>
    <t xml:space="preserve">convenio </t>
  </si>
  <si>
    <t>RECURSOS DE CAPITAL</t>
  </si>
  <si>
    <t>Crédito externo</t>
  </si>
  <si>
    <t>Perfeccionado</t>
  </si>
  <si>
    <t>Autorizado</t>
  </si>
  <si>
    <t>Crédito Interno</t>
  </si>
  <si>
    <t>Reintegro de recursos no apropiados</t>
  </si>
  <si>
    <t>RENTAS PARAFISCALES</t>
  </si>
  <si>
    <t>APORTES DE LA NACION</t>
  </si>
  <si>
    <t>Inversión</t>
  </si>
  <si>
    <t>TOTAL INGRESOS VIGENCIA</t>
  </si>
  <si>
    <t>APROPIACION DEFINITIVA</t>
  </si>
  <si>
    <t>EJECUCION    (COMPROMISOS)</t>
  </si>
  <si>
    <t>GASTOS DE PERSONAL</t>
  </si>
  <si>
    <t>Adquisición de Servicios</t>
  </si>
  <si>
    <t>TRANSFERENCIAS CORRIENTES</t>
  </si>
  <si>
    <t>Cuota de Auditaje Contaloría Gral. de la Rep.</t>
  </si>
  <si>
    <t>Fondo de Compensación Ambiental</t>
  </si>
  <si>
    <t xml:space="preserve">TRANSFERENCIAS PREVISION Y SEGURIDAD SOCIAL </t>
  </si>
  <si>
    <t>Mesadas Pensionales</t>
  </si>
  <si>
    <t>Bonos pensionales</t>
  </si>
  <si>
    <t>OTRAS TRANSFERENCIAS</t>
  </si>
  <si>
    <t>SENTENCIAS Y CONCILIACIONES</t>
  </si>
  <si>
    <t>Sentencias y Conciliaciones</t>
  </si>
  <si>
    <t>TOTAL INVERSION</t>
  </si>
  <si>
    <t>NACION INVERSION</t>
  </si>
  <si>
    <t>SOBRETAS Y/O PORCENTAJE AMBIENTAL</t>
  </si>
  <si>
    <t>LIBRTE DESTINACION</t>
  </si>
  <si>
    <t>SISTEMA GENERAL DE REGALIAS</t>
  </si>
  <si>
    <t>TASA APROVECHAMIENTO FORESTAL</t>
  </si>
  <si>
    <t>Multas y sanciones e intereses</t>
  </si>
  <si>
    <t xml:space="preserve">Divendos y utilidades por otras inversiones de capital </t>
  </si>
  <si>
    <t xml:space="preserve">SISTEMA GENERAL DE REGALIAS </t>
  </si>
  <si>
    <t xml:space="preserve">Aportes del SPGR para inversion </t>
  </si>
  <si>
    <t>Gastos imprevistos</t>
  </si>
  <si>
    <t>Aporte a ASOCARS</t>
  </si>
  <si>
    <t xml:space="preserve">cuotas partes pensionales </t>
  </si>
  <si>
    <t>incapacidades y licencias de maternidad y parternidad (no de pensiones)</t>
  </si>
  <si>
    <t xml:space="preserve">Programa de salud ocupacional </t>
  </si>
  <si>
    <t>Promocion y prevencion en salud</t>
  </si>
  <si>
    <t xml:space="preserve">Impuestos </t>
  </si>
  <si>
    <t xml:space="preserve">Tasas y derechos administrativos </t>
  </si>
  <si>
    <t>Multas, Sanciones e intereses de mora</t>
  </si>
  <si>
    <t>Contribuciones (cuota de fiscalizacion)</t>
  </si>
  <si>
    <t>Gastos por tributos, multas, sanciones e intereses de mora</t>
  </si>
  <si>
    <t xml:space="preserve">servicio de la deuda publica interna </t>
  </si>
  <si>
    <t xml:space="preserve">Intereses de la deuda publica interna </t>
  </si>
  <si>
    <t xml:space="preserve">Aportes fondo de contingencia </t>
  </si>
  <si>
    <t xml:space="preserve">Servicio a la deuda Publica </t>
  </si>
  <si>
    <t>TOTAL FUNCIONAMIENTO Y SERVICIO A LA DEUDA</t>
  </si>
  <si>
    <t>1. FORTALECIMIENTO DEL
DESEMPEÑO AMBIENTAL DE LOS
SECTORES PRODUCTIVO</t>
  </si>
  <si>
    <t>1. Transferencia técnica ambiental para la
preservación, restauración, uso y manejo
sostenible del suelo.</t>
  </si>
  <si>
    <t>2. Recuperación de suelos y reconversión de
usos hacia sistemas sostenibles.</t>
  </si>
  <si>
    <t>3. Promoción de sistemas sostenibles de
producción.</t>
  </si>
  <si>
    <t>4. Control y seguimiento ambiental al uso y
aprovechamiento de los recursos naturales por
parte de los sectores productivos.</t>
  </si>
  <si>
    <t>5. Gestión de la calidad del aire y del ruido
ambiental.</t>
  </si>
  <si>
    <t>6. Gestión integral de residuos sólidos y
peligrosos.</t>
  </si>
  <si>
    <t>2. CONSERVACIÓN DE LA
BIODIVERSIDAD Y SUS SERVICIOS
ECOSISTÉMICOS</t>
  </si>
  <si>
    <t>7. Conocimiento, planificación y manejo de la
biodiversidad.</t>
  </si>
  <si>
    <t>8. Planificación y administración de las áreas
naturales protegidas y las estrategias
complementarias de conservación.</t>
  </si>
  <si>
    <t>9. Planificación, manejo y conservación de
ecosistemas estratégicos.</t>
  </si>
  <si>
    <t>10. Administración, monitoreo y seguimiento a
los recursos flora y fauna.</t>
  </si>
  <si>
    <t>3. GESTIÓN INTEGRAL DEL
RECURSO HÍDRICO</t>
  </si>
  <si>
    <t>11. Planificación y manejo del recurso hídrico.</t>
  </si>
  <si>
    <t>12. Monitoreo y administración del recurso
hídrico.</t>
  </si>
  <si>
    <t>13. Financiación de obras de descontaminación
de aguas residuales.</t>
  </si>
  <si>
    <t>4. GESTIÓN DE LA INFORMACIÓN
Y DEL CONOCIMIENTO AMBIENTAL</t>
  </si>
  <si>
    <t>14. Información y conocimiento para la gestión
ambiental.</t>
  </si>
  <si>
    <t>5. ORDENAMIENTO AMBIENTAL
TERRITORIAL.</t>
  </si>
  <si>
    <t>15. Planificación ambiental territorial y
regional.</t>
  </si>
  <si>
    <t>16. Actualización cartográfica</t>
  </si>
  <si>
    <t>6. GESTIÓN DEL RIESGO Y DEL
CAMBIO CLIMÁTICO PARA UN
DESARROLLO BAJO EN CARBONO
Y RESILIENTE AL CLIMA</t>
  </si>
  <si>
    <t>17. Conocimiento del riesgo en el
departamento del Quindío.</t>
  </si>
  <si>
    <t>18. Reducción del riesgo y manejo de
desastres en el departamento del Quindío</t>
  </si>
  <si>
    <t>19. Ejecución articulada del plan
departamental de adaptación y mitigación al
cambio climático.</t>
  </si>
  <si>
    <t>7. EDUCACIÓN AMBIENTAL</t>
  </si>
  <si>
    <t>20. Organización y participación social.</t>
  </si>
  <si>
    <t>21. Educación y cultura ambiental.</t>
  </si>
  <si>
    <t>8. FORTALECIMIENTO DE LA
GESTIÓN Y DIRECCIÓN DE LA CORPORACIÓN AUTÓNOMA
REGIONAL DEL QUINDÍO</t>
  </si>
  <si>
    <t>22. Fortalecimiento del banco de programas y
proyectos de la entidad.</t>
  </si>
  <si>
    <t>23. Sistemas de información y las
telecomunicaciones</t>
  </si>
  <si>
    <t>24. Operación y mantenimiento del sistema
institucional de planeación y gestión.</t>
  </si>
  <si>
    <t>25. Fortalecimiento de la gestión
administrativa de la corporación.</t>
  </si>
  <si>
    <t>Rendimientos Financieros - depósitos</t>
  </si>
  <si>
    <t>Sentencias y conciliaciones</t>
  </si>
  <si>
    <t>Indemnizaciones relacionadas con seguros no de vida</t>
  </si>
  <si>
    <r>
      <t xml:space="preserve">3.  Comportamiento de los recursos comprometidos de la Corporación a partir de los recursos apropiados. </t>
    </r>
    <r>
      <rPr>
        <sz val="12"/>
        <color rgb="FF231F20"/>
        <rFont val="Arial"/>
        <family val="2"/>
      </rPr>
      <t>(1 de Enero al 30 de Septiembre del 2023)</t>
    </r>
  </si>
  <si>
    <t>PROGRAMA /PROYECTO</t>
  </si>
  <si>
    <r>
      <t xml:space="preserve">1. Comportamiento de los ingresos de la Corporación por fuentes. </t>
    </r>
    <r>
      <rPr>
        <sz val="12"/>
        <color rgb="FF231F20"/>
        <rFont val="Verdana"/>
        <family val="2"/>
      </rPr>
      <t>(1 de Enero al 31 de Octubre del 2023)</t>
    </r>
  </si>
  <si>
    <t>Aportes de la Nación para Gastos de personal</t>
  </si>
  <si>
    <t>Aportes de la Nación para Adquisición de bienes y servicios</t>
  </si>
  <si>
    <t>Aportes de la Nación para Transferencias corrientes</t>
  </si>
  <si>
    <t>Aportes de la Nación para Transferencias corrientes - Gastos por tributos, multas, sanciones e intereses de mora</t>
  </si>
  <si>
    <t xml:space="preserve">Reintegros </t>
  </si>
  <si>
    <t>Superávit fiscal</t>
  </si>
  <si>
    <t>Inversiones Patrimonialeas no Controladas</t>
  </si>
  <si>
    <t>Recursos del balance</t>
  </si>
  <si>
    <t xml:space="preserve">Tasas y Derechos administrativos </t>
  </si>
  <si>
    <t>Evaluación de licencias y trámites ambientales</t>
  </si>
  <si>
    <t>Seguimiento a licencias y trámites ambientales</t>
  </si>
  <si>
    <t>Salvoconducto Unico Nacional</t>
  </si>
  <si>
    <t>Ingresos No Tributarios</t>
  </si>
  <si>
    <t>Ingresos Tributarios</t>
  </si>
  <si>
    <t xml:space="preserve">Sobretasa Ambiental - Urbano </t>
  </si>
  <si>
    <t>Sobretas Ambiental - Rural</t>
  </si>
  <si>
    <t>INGRESOS</t>
  </si>
  <si>
    <r>
      <t xml:space="preserve">2. Comportamiento de los recursos apropiados a partir de los recursos presupuestados. </t>
    </r>
    <r>
      <rPr>
        <sz val="12"/>
        <color rgb="FF231F20"/>
        <rFont val="Verdana"/>
        <family val="2"/>
      </rPr>
      <t>(1 de Enero al 31 de Octubre del 2023)</t>
    </r>
  </si>
  <si>
    <t>Adquisición diferenntes de activos</t>
  </si>
  <si>
    <t xml:space="preserve">Adquisicion de Bienes y Servicios </t>
  </si>
  <si>
    <t xml:space="preserve">TOTAL FUNCIONAMIENTO </t>
  </si>
  <si>
    <t>EJCUCION
 (PAGOS)</t>
  </si>
  <si>
    <r>
      <t xml:space="preserve">4.  Comportamiento de los pagos efectivos de la corporacion a partir de los reursos comprometidos. </t>
    </r>
    <r>
      <rPr>
        <sz val="12"/>
        <color rgb="FF231F20"/>
        <rFont val="Arial"/>
        <family val="2"/>
      </rPr>
      <t>(1 de Enero al 31 de Octubre del 2023)</t>
    </r>
  </si>
  <si>
    <r>
      <t xml:space="preserve">5. Relacion de los recursos de inversion con los recursos de funcionamiento de la corporacion . </t>
    </r>
    <r>
      <rPr>
        <sz val="12"/>
        <color rgb="FF231F20"/>
        <rFont val="Arial"/>
        <family val="2"/>
      </rPr>
      <t>(1 de Enero al 31 de Octubre del 2023)</t>
    </r>
  </si>
  <si>
    <r>
      <t xml:space="preserve">5.  Relacion de los recursos de inversion por programas y proyectos aprobados por el plan de accion </t>
    </r>
    <r>
      <rPr>
        <sz val="12"/>
        <color rgb="FF231F20"/>
        <rFont val="Arial"/>
        <family val="2"/>
      </rPr>
      <t>(1 de Enero al 31 de Octubre del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</si>
</sst>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(* #,##0_);_(* \(#,##0\);_(* &quot;-&quot;??_);_(@_)"/>
    <numFmt numFmtId="167" formatCode="_-&quot;$&quot;\ * #,##0_-;\-&quot;$&quot;\ * #,##0_-;_-&quot;$&quot;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231F20"/>
      <name val="Arial"/>
      <family val="2"/>
    </font>
    <font>
      <sz val="12"/>
      <color rgb="FF231F20"/>
      <name val="Verdana"/>
      <family val="2"/>
    </font>
    <font>
      <b/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2"/>
      <color rgb="FF231F20"/>
      <name val="Arial"/>
      <family val="2"/>
    </font>
    <font>
      <b/>
      <sz val="12"/>
      <color rgb="FF231F2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0">
    <xf numFmtId="0" fontId="0" fillId="0" borderId="0" xfId="0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43" fontId="6" fillId="0" borderId="1" xfId="1" applyFont="1" applyFill="1" applyBorder="1" applyAlignment="1" applyProtection="1"/>
    <xf numFmtId="9" fontId="6" fillId="0" borderId="1" xfId="3" applyFont="1" applyFill="1" applyBorder="1" applyAlignment="1" applyProtection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Fill="1" applyBorder="1" applyAlignment="1" applyProtection="1">
      <alignment wrapText="1"/>
    </xf>
    <xf numFmtId="0" fontId="11" fillId="0" borderId="1" xfId="0" applyFont="1" applyBorder="1"/>
    <xf numFmtId="43" fontId="11" fillId="0" borderId="1" xfId="1" applyFont="1" applyFill="1" applyBorder="1" applyProtection="1"/>
    <xf numFmtId="1" fontId="11" fillId="0" borderId="1" xfId="0" applyNumberFormat="1" applyFont="1" applyBorder="1"/>
    <xf numFmtId="43" fontId="6" fillId="0" borderId="1" xfId="1" applyFont="1" applyFill="1" applyBorder="1" applyProtection="1"/>
    <xf numFmtId="0" fontId="10" fillId="4" borderId="1" xfId="0" applyFont="1" applyFill="1" applyBorder="1" applyAlignment="1">
      <alignment horizontal="center" vertical="center"/>
    </xf>
    <xf numFmtId="43" fontId="10" fillId="4" borderId="1" xfId="1" applyFont="1" applyFill="1" applyBorder="1" applyAlignment="1" applyProtection="1">
      <alignment horizontal="center" vertical="center"/>
    </xf>
    <xf numFmtId="0" fontId="10" fillId="3" borderId="1" xfId="0" applyFont="1" applyFill="1" applyBorder="1"/>
    <xf numFmtId="43" fontId="10" fillId="3" borderId="1" xfId="1" applyFont="1" applyFill="1" applyBorder="1" applyProtection="1"/>
    <xf numFmtId="1" fontId="10" fillId="3" borderId="1" xfId="0" applyNumberFormat="1" applyFont="1" applyFill="1" applyBorder="1"/>
    <xf numFmtId="1" fontId="10" fillId="4" borderId="1" xfId="0" applyNumberFormat="1" applyFont="1" applyFill="1" applyBorder="1"/>
    <xf numFmtId="43" fontId="10" fillId="4" borderId="1" xfId="1" applyFont="1" applyFill="1" applyBorder="1" applyProtection="1"/>
    <xf numFmtId="42" fontId="6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9" fontId="4" fillId="3" borderId="1" xfId="3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2" fontId="6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1" xfId="1" applyFont="1" applyFill="1" applyBorder="1" applyAlignment="1" applyProtection="1">
      <alignment horizontal="center" vertical="center" wrapText="1"/>
    </xf>
    <xf numFmtId="42" fontId="0" fillId="0" borderId="0" xfId="0" applyNumberFormat="1"/>
    <xf numFmtId="43" fontId="0" fillId="0" borderId="0" xfId="1" applyFont="1"/>
    <xf numFmtId="43" fontId="0" fillId="0" borderId="0" xfId="0" applyNumberFormat="1"/>
    <xf numFmtId="43" fontId="10" fillId="0" borderId="1" xfId="1" applyFont="1" applyFill="1" applyBorder="1" applyProtection="1"/>
    <xf numFmtId="0" fontId="11" fillId="0" borderId="1" xfId="0" applyFont="1" applyFill="1" applyBorder="1"/>
    <xf numFmtId="0" fontId="10" fillId="0" borderId="1" xfId="0" applyFont="1" applyBorder="1" applyAlignment="1">
      <alignment horizontal="left" vertical="center" wrapText="1"/>
    </xf>
    <xf numFmtId="42" fontId="5" fillId="0" borderId="1" xfId="2" applyFont="1" applyFill="1" applyBorder="1" applyAlignment="1">
      <alignment horizontal="center" vertical="center"/>
    </xf>
    <xf numFmtId="42" fontId="5" fillId="3" borderId="1" xfId="2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Border="1"/>
    <xf numFmtId="43" fontId="0" fillId="0" borderId="1" xfId="1" applyFont="1" applyBorder="1"/>
    <xf numFmtId="165" fontId="6" fillId="0" borderId="1" xfId="1" applyNumberFormat="1" applyFont="1" applyFill="1" applyBorder="1" applyAlignment="1" applyProtection="1"/>
    <xf numFmtId="164" fontId="6" fillId="0" borderId="1" xfId="1" applyNumberFormat="1" applyFont="1" applyFill="1" applyBorder="1" applyAlignment="1" applyProtection="1">
      <alignment wrapText="1"/>
    </xf>
    <xf numFmtId="165" fontId="6" fillId="0" borderId="1" xfId="1" applyNumberFormat="1" applyFont="1" applyFill="1" applyBorder="1" applyAlignment="1" applyProtection="1">
      <alignment wrapText="1"/>
    </xf>
    <xf numFmtId="166" fontId="4" fillId="3" borderId="1" xfId="0" applyNumberFormat="1" applyFont="1" applyFill="1" applyBorder="1" applyAlignment="1">
      <alignment vertical="center" wrapText="1"/>
    </xf>
    <xf numFmtId="165" fontId="10" fillId="3" borderId="1" xfId="1" applyNumberFormat="1" applyFont="1" applyFill="1" applyBorder="1" applyProtection="1"/>
    <xf numFmtId="0" fontId="10" fillId="5" borderId="1" xfId="0" applyFont="1" applyFill="1" applyBorder="1"/>
    <xf numFmtId="43" fontId="10" fillId="5" borderId="1" xfId="1" applyFont="1" applyFill="1" applyBorder="1" applyProtection="1"/>
    <xf numFmtId="165" fontId="10" fillId="5" borderId="1" xfId="1" applyNumberFormat="1" applyFont="1" applyFill="1" applyBorder="1" applyProtection="1"/>
    <xf numFmtId="165" fontId="10" fillId="4" borderId="1" xfId="1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167" fontId="5" fillId="4" borderId="2" xfId="2" applyNumberFormat="1" applyFont="1" applyFill="1" applyBorder="1" applyAlignment="1">
      <alignment horizontal="center" vertical="center"/>
    </xf>
    <xf numFmtId="43" fontId="0" fillId="0" borderId="1" xfId="1" applyFont="1" applyFill="1" applyBorder="1"/>
    <xf numFmtId="165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" xfId="5"/>
    <cellStyle name="Moneda [0]" xfId="2" builtinId="7"/>
    <cellStyle name="Normal" xfId="0" builtinId="0"/>
    <cellStyle name="Normal 2" xfId="4"/>
    <cellStyle name="Porcentaje" xfId="3" builtinId="5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ppava/Documents/INFORMACION%20DISCO%20DURO%20ANDRES/SAF/PRESUPUESTO%20-%202023/CHIP%202023/TRIMETRE%20III/ARCHIVOS%20PARA%20ANALISIS/ejecucion%20de%20los%20gastos%20con%20distribucion%20interna%20corte%2030%20de%20septiemb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MesPptoCDP.rpt"/>
      <sheetName val="PARA INFORME FINACIERO"/>
    </sheetNames>
    <sheetDataSet>
      <sheetData sheetId="0"/>
      <sheetData sheetId="1">
        <row r="518">
          <cell r="J518">
            <v>99883333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topLeftCell="B1" zoomScale="170" zoomScaleNormal="170" workbookViewId="0">
      <selection activeCell="C5" sqref="C5"/>
    </sheetView>
  </sheetViews>
  <sheetFormatPr baseColWidth="10" defaultColWidth="11.42578125" defaultRowHeight="15" x14ac:dyDescent="0.25"/>
  <cols>
    <col min="2" max="2" width="24.7109375" customWidth="1"/>
    <col min="3" max="3" width="37.42578125" customWidth="1"/>
    <col min="4" max="5" width="29.140625" bestFit="1" customWidth="1"/>
    <col min="6" max="6" width="19.5703125" customWidth="1"/>
  </cols>
  <sheetData>
    <row r="2" spans="2:6" x14ac:dyDescent="0.25">
      <c r="B2" s="57" t="s">
        <v>112</v>
      </c>
      <c r="C2" s="57"/>
      <c r="D2" s="57"/>
      <c r="E2" s="57"/>
      <c r="F2" s="57"/>
    </row>
    <row r="3" spans="2:6" x14ac:dyDescent="0.25">
      <c r="B3" s="23" t="s">
        <v>0</v>
      </c>
      <c r="C3" s="23" t="s">
        <v>1</v>
      </c>
      <c r="D3" s="23" t="s">
        <v>2</v>
      </c>
      <c r="E3" s="23" t="s">
        <v>3</v>
      </c>
      <c r="F3" s="23" t="s">
        <v>4</v>
      </c>
    </row>
    <row r="4" spans="2:6" x14ac:dyDescent="0.25">
      <c r="B4" s="1">
        <v>10</v>
      </c>
      <c r="C4" s="2" t="s">
        <v>5</v>
      </c>
      <c r="D4" s="3">
        <v>5901614805</v>
      </c>
      <c r="E4" s="3">
        <v>4900093427.8900003</v>
      </c>
      <c r="F4" s="4">
        <f>+E4/D4</f>
        <v>0.83029706102446998</v>
      </c>
    </row>
    <row r="5" spans="2:6" x14ac:dyDescent="0.25">
      <c r="B5" s="1">
        <v>10</v>
      </c>
      <c r="C5" s="2" t="s">
        <v>49</v>
      </c>
      <c r="D5" s="3">
        <v>0</v>
      </c>
      <c r="E5" s="3">
        <v>6860707612</v>
      </c>
      <c r="F5" s="4">
        <v>0</v>
      </c>
    </row>
    <row r="6" spans="2:6" x14ac:dyDescent="0.25">
      <c r="B6" s="1">
        <v>14</v>
      </c>
      <c r="C6" s="2" t="s">
        <v>6</v>
      </c>
      <c r="D6" s="3">
        <v>31712346597</v>
      </c>
      <c r="E6" s="3">
        <v>30890106468.200001</v>
      </c>
      <c r="F6" s="4">
        <f t="shared" ref="F6:F13" si="0">+E6/D6</f>
        <v>0.97407192412314947</v>
      </c>
    </row>
    <row r="7" spans="2:6" x14ac:dyDescent="0.25">
      <c r="B7" s="1">
        <v>15</v>
      </c>
      <c r="C7" s="2" t="s">
        <v>7</v>
      </c>
      <c r="D7" s="3">
        <v>1250948370</v>
      </c>
      <c r="E7" s="3">
        <v>1106449857.72</v>
      </c>
      <c r="F7" s="4">
        <f t="shared" si="0"/>
        <v>0.8844888280401213</v>
      </c>
    </row>
    <row r="8" spans="2:6" x14ac:dyDescent="0.25">
      <c r="B8" s="1">
        <v>17</v>
      </c>
      <c r="C8" s="2" t="s">
        <v>8</v>
      </c>
      <c r="D8" s="3">
        <v>2433737</v>
      </c>
      <c r="E8" s="3">
        <v>2394450.61</v>
      </c>
      <c r="F8" s="4">
        <f t="shared" si="0"/>
        <v>0.98385758609085527</v>
      </c>
    </row>
    <row r="9" spans="2:6" x14ac:dyDescent="0.25">
      <c r="B9" s="1">
        <v>18</v>
      </c>
      <c r="C9" s="2" t="s">
        <v>53</v>
      </c>
      <c r="D9" s="43">
        <v>31196133.66</v>
      </c>
      <c r="E9" s="3">
        <v>22459824.41</v>
      </c>
      <c r="F9" s="4">
        <f t="shared" si="0"/>
        <v>0.71995538468916798</v>
      </c>
    </row>
    <row r="10" spans="2:6" ht="25.5" x14ac:dyDescent="0.25">
      <c r="B10" s="5">
        <v>20</v>
      </c>
      <c r="C10" s="6" t="s">
        <v>50</v>
      </c>
      <c r="D10" s="44">
        <v>19701179154.599998</v>
      </c>
      <c r="E10" s="7">
        <v>16726011396.66</v>
      </c>
      <c r="F10" s="4">
        <f t="shared" si="0"/>
        <v>0.84898529501238862</v>
      </c>
    </row>
    <row r="11" spans="2:6" x14ac:dyDescent="0.25">
      <c r="B11" s="5">
        <v>4</v>
      </c>
      <c r="C11" s="6" t="s">
        <v>51</v>
      </c>
      <c r="D11" s="45">
        <v>1822659732.4100001</v>
      </c>
      <c r="E11" s="7">
        <v>1796899722.6499999</v>
      </c>
      <c r="F11" s="4">
        <f t="shared" si="0"/>
        <v>0.98586680261710768</v>
      </c>
    </row>
    <row r="12" spans="2:6" x14ac:dyDescent="0.25">
      <c r="B12" s="1">
        <v>21</v>
      </c>
      <c r="C12" s="2" t="s">
        <v>9</v>
      </c>
      <c r="D12" s="3">
        <v>0</v>
      </c>
      <c r="E12" s="3">
        <v>0</v>
      </c>
      <c r="F12" s="4">
        <v>0</v>
      </c>
    </row>
    <row r="13" spans="2:6" x14ac:dyDescent="0.25">
      <c r="B13" s="1">
        <v>22</v>
      </c>
      <c r="C13" s="2" t="s">
        <v>52</v>
      </c>
      <c r="D13" s="3">
        <v>5035079027</v>
      </c>
      <c r="E13" s="3">
        <v>0</v>
      </c>
      <c r="F13" s="4">
        <f t="shared" si="0"/>
        <v>0</v>
      </c>
    </row>
    <row r="14" spans="2:6" x14ac:dyDescent="0.25">
      <c r="B14" s="56" t="s">
        <v>10</v>
      </c>
      <c r="C14" s="56"/>
      <c r="D14" s="46">
        <f>SUM(D4:D13)</f>
        <v>65457457556.670006</v>
      </c>
      <c r="E14" s="46">
        <f>SUM(E4:E13)</f>
        <v>62305122760.140007</v>
      </c>
      <c r="F14" s="24">
        <f>+E14/D14</f>
        <v>0.95184147209199421</v>
      </c>
    </row>
    <row r="21" spans="4:5" x14ac:dyDescent="0.25">
      <c r="D21" s="31"/>
      <c r="E21" s="31"/>
    </row>
    <row r="22" spans="4:5" x14ac:dyDescent="0.25">
      <c r="D22" s="32"/>
      <c r="E22" s="32"/>
    </row>
    <row r="23" spans="4:5" x14ac:dyDescent="0.25">
      <c r="E23" s="32"/>
    </row>
  </sheetData>
  <mergeCells count="2">
    <mergeCell ref="B14:C14"/>
    <mergeCell ref="B2:F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6"/>
  <sheetViews>
    <sheetView workbookViewId="0">
      <selection activeCell="B2" sqref="B2:D2"/>
    </sheetView>
  </sheetViews>
  <sheetFormatPr baseColWidth="10" defaultColWidth="11.42578125" defaultRowHeight="15" x14ac:dyDescent="0.25"/>
  <cols>
    <col min="2" max="2" width="53.5703125" customWidth="1"/>
    <col min="3" max="4" width="23.140625" bestFit="1" customWidth="1"/>
    <col min="6" max="6" width="17.85546875" bestFit="1" customWidth="1"/>
  </cols>
  <sheetData>
    <row r="2" spans="2:6" ht="30" customHeight="1" x14ac:dyDescent="0.25">
      <c r="B2" s="58" t="s">
        <v>130</v>
      </c>
      <c r="C2" s="58"/>
      <c r="D2" s="58"/>
    </row>
    <row r="3" spans="2:6" x14ac:dyDescent="0.25">
      <c r="B3" s="12" t="s">
        <v>11</v>
      </c>
      <c r="C3" s="13" t="s">
        <v>12</v>
      </c>
      <c r="D3" s="13" t="s">
        <v>3</v>
      </c>
    </row>
    <row r="4" spans="2:6" x14ac:dyDescent="0.25">
      <c r="B4" s="14" t="s">
        <v>129</v>
      </c>
      <c r="C4" s="47">
        <f>+C5+C42+C48</f>
        <v>65457457556.5</v>
      </c>
      <c r="D4" s="47">
        <f>+D5+D42</f>
        <v>62305122760.139999</v>
      </c>
    </row>
    <row r="5" spans="2:6" x14ac:dyDescent="0.25">
      <c r="B5" s="14" t="s">
        <v>13</v>
      </c>
      <c r="C5" s="47">
        <f>+C6+C27+C41</f>
        <v>54520763724.5</v>
      </c>
      <c r="D5" s="47">
        <f>+D6+D27+D41</f>
        <v>50544321720.25</v>
      </c>
    </row>
    <row r="6" spans="2:6" x14ac:dyDescent="0.25">
      <c r="B6" s="14" t="s">
        <v>14</v>
      </c>
      <c r="C6" s="15">
        <f>+C7+C11</f>
        <v>27357439725</v>
      </c>
      <c r="D6" s="15">
        <f>+D7+D11</f>
        <v>20912551350.220001</v>
      </c>
    </row>
    <row r="7" spans="2:6" x14ac:dyDescent="0.25">
      <c r="B7" s="48" t="s">
        <v>126</v>
      </c>
      <c r="C7" s="49">
        <f>+C8+C9+C10</f>
        <v>16280697412</v>
      </c>
      <c r="D7" s="49">
        <f>+D8+D9+D10</f>
        <v>6638455788.6000004</v>
      </c>
    </row>
    <row r="8" spans="2:6" x14ac:dyDescent="0.25">
      <c r="B8" s="8" t="s">
        <v>15</v>
      </c>
      <c r="C8" s="9">
        <v>0</v>
      </c>
      <c r="D8" s="9"/>
    </row>
    <row r="9" spans="2:6" x14ac:dyDescent="0.25">
      <c r="B9" s="8" t="s">
        <v>127</v>
      </c>
      <c r="C9" s="9">
        <v>13156275087</v>
      </c>
      <c r="D9" s="9">
        <v>4283138830.5999999</v>
      </c>
    </row>
    <row r="10" spans="2:6" x14ac:dyDescent="0.25">
      <c r="B10" s="8" t="s">
        <v>128</v>
      </c>
      <c r="C10" s="9">
        <v>3124422325</v>
      </c>
      <c r="D10" s="9">
        <v>2355316958</v>
      </c>
    </row>
    <row r="11" spans="2:6" x14ac:dyDescent="0.25">
      <c r="B11" s="48" t="s">
        <v>125</v>
      </c>
      <c r="C11" s="49">
        <f>+C12+C20+C21</f>
        <v>11076742313</v>
      </c>
      <c r="D11" s="49">
        <f>+D12+D20+D21</f>
        <v>14274095561.619999</v>
      </c>
    </row>
    <row r="12" spans="2:6" x14ac:dyDescent="0.25">
      <c r="B12" s="48" t="s">
        <v>121</v>
      </c>
      <c r="C12" s="49">
        <f>+C13+C14+C15+C16+C17+C18+C19</f>
        <v>7958751453</v>
      </c>
      <c r="D12" s="49">
        <f>+D13+D14+D15+D16+D17+D18+D19</f>
        <v>3940166489.23</v>
      </c>
      <c r="F12" s="32"/>
    </row>
    <row r="13" spans="2:6" x14ac:dyDescent="0.25">
      <c r="B13" s="8" t="s">
        <v>122</v>
      </c>
      <c r="C13" s="9">
        <v>458850000</v>
      </c>
      <c r="D13" s="9">
        <v>329196919.91000003</v>
      </c>
      <c r="F13" s="32"/>
    </row>
    <row r="14" spans="2:6" x14ac:dyDescent="0.25">
      <c r="B14" s="8" t="s">
        <v>123</v>
      </c>
      <c r="C14" s="9">
        <v>281550000</v>
      </c>
      <c r="D14" s="9">
        <v>135967749.81</v>
      </c>
      <c r="F14" s="32"/>
    </row>
    <row r="15" spans="2:6" x14ac:dyDescent="0.25">
      <c r="B15" s="8" t="s">
        <v>18</v>
      </c>
      <c r="C15" s="9">
        <v>6634788049</v>
      </c>
      <c r="D15" s="9">
        <v>3041616652.6099997</v>
      </c>
    </row>
    <row r="16" spans="2:6" x14ac:dyDescent="0.25">
      <c r="B16" s="8" t="s">
        <v>19</v>
      </c>
      <c r="C16" s="9">
        <v>500000</v>
      </c>
      <c r="D16" s="9">
        <v>456905</v>
      </c>
    </row>
    <row r="17" spans="2:6" x14ac:dyDescent="0.25">
      <c r="B17" s="8" t="s">
        <v>20</v>
      </c>
      <c r="C17" s="9">
        <v>500063404</v>
      </c>
      <c r="D17" s="9">
        <v>371759416.26999998</v>
      </c>
    </row>
    <row r="18" spans="2:6" x14ac:dyDescent="0.25">
      <c r="B18" s="8" t="s">
        <v>21</v>
      </c>
      <c r="C18" s="9">
        <v>18000000</v>
      </c>
      <c r="D18" s="9">
        <v>9257745.6300000008</v>
      </c>
    </row>
    <row r="19" spans="2:6" x14ac:dyDescent="0.25">
      <c r="B19" s="8" t="s">
        <v>124</v>
      </c>
      <c r="C19" s="9">
        <v>65000000</v>
      </c>
      <c r="D19" s="9">
        <v>51911100</v>
      </c>
    </row>
    <row r="20" spans="2:6" x14ac:dyDescent="0.25">
      <c r="B20" s="48" t="s">
        <v>54</v>
      </c>
      <c r="C20" s="49">
        <v>728947409</v>
      </c>
      <c r="D20" s="49">
        <v>1442051197.0599999</v>
      </c>
    </row>
    <row r="21" spans="2:6" x14ac:dyDescent="0.25">
      <c r="B21" s="48" t="s">
        <v>22</v>
      </c>
      <c r="C21" s="49">
        <f>+C22+C23+C24</f>
        <v>2389043451</v>
      </c>
      <c r="D21" s="49">
        <f>+D22+D23</f>
        <v>8891877875.3299999</v>
      </c>
    </row>
    <row r="22" spans="2:6" x14ac:dyDescent="0.25">
      <c r="B22" s="8" t="s">
        <v>17</v>
      </c>
      <c r="C22" s="9">
        <v>2369043451</v>
      </c>
      <c r="D22" s="9">
        <v>8889517251.3299999</v>
      </c>
    </row>
    <row r="23" spans="2:6" x14ac:dyDescent="0.25">
      <c r="B23" s="41" t="s">
        <v>108</v>
      </c>
      <c r="C23" s="9">
        <v>15000000</v>
      </c>
      <c r="D23" s="9">
        <v>2360624</v>
      </c>
    </row>
    <row r="24" spans="2:6" x14ac:dyDescent="0.25">
      <c r="B24" s="34" t="s">
        <v>109</v>
      </c>
      <c r="C24" s="9">
        <v>5000000</v>
      </c>
      <c r="D24" s="9">
        <v>0</v>
      </c>
    </row>
    <row r="25" spans="2:6" x14ac:dyDescent="0.25">
      <c r="B25" s="48" t="s">
        <v>23</v>
      </c>
      <c r="C25" s="49">
        <f>+C26</f>
        <v>0</v>
      </c>
      <c r="D25" s="49">
        <f>+D26</f>
        <v>0</v>
      </c>
    </row>
    <row r="26" spans="2:6" x14ac:dyDescent="0.25">
      <c r="B26" s="8" t="s">
        <v>24</v>
      </c>
      <c r="C26" s="9">
        <v>0</v>
      </c>
      <c r="D26" s="9">
        <v>0</v>
      </c>
    </row>
    <row r="27" spans="2:6" x14ac:dyDescent="0.25">
      <c r="B27" s="14" t="s">
        <v>25</v>
      </c>
      <c r="C27" s="47">
        <f>+C34+C36+C37+C39</f>
        <v>27163323999.5</v>
      </c>
      <c r="D27" s="47">
        <f>+D34+D36+D37+D39</f>
        <v>29631770370.029999</v>
      </c>
      <c r="F27" s="31"/>
    </row>
    <row r="28" spans="2:6" x14ac:dyDescent="0.25">
      <c r="B28" s="8" t="s">
        <v>26</v>
      </c>
      <c r="C28" s="9">
        <v>0</v>
      </c>
      <c r="D28" s="9">
        <v>0</v>
      </c>
    </row>
    <row r="29" spans="2:6" x14ac:dyDescent="0.25">
      <c r="B29" s="8" t="s">
        <v>27</v>
      </c>
      <c r="C29" s="9">
        <v>0</v>
      </c>
      <c r="D29" s="9">
        <v>0</v>
      </c>
    </row>
    <row r="30" spans="2:6" x14ac:dyDescent="0.25">
      <c r="B30" s="8" t="s">
        <v>28</v>
      </c>
      <c r="C30" s="9">
        <v>0</v>
      </c>
      <c r="D30" s="9">
        <v>0</v>
      </c>
      <c r="F30" s="32"/>
    </row>
    <row r="31" spans="2:6" x14ac:dyDescent="0.25">
      <c r="B31" s="8" t="s">
        <v>29</v>
      </c>
      <c r="C31" s="9">
        <v>0</v>
      </c>
      <c r="D31" s="9">
        <v>0</v>
      </c>
    </row>
    <row r="32" spans="2:6" x14ac:dyDescent="0.25">
      <c r="B32" s="8" t="s">
        <v>27</v>
      </c>
      <c r="C32" s="9">
        <v>0</v>
      </c>
      <c r="D32" s="9">
        <v>0</v>
      </c>
    </row>
    <row r="33" spans="2:4" x14ac:dyDescent="0.25">
      <c r="B33" s="8" t="s">
        <v>28</v>
      </c>
      <c r="C33" s="9">
        <v>0</v>
      </c>
      <c r="D33" s="9">
        <v>0</v>
      </c>
    </row>
    <row r="34" spans="2:4" x14ac:dyDescent="0.25">
      <c r="B34" s="48" t="s">
        <v>55</v>
      </c>
      <c r="C34" s="49">
        <f>+C35</f>
        <v>75000000</v>
      </c>
      <c r="D34" s="49">
        <f>+D35</f>
        <v>74633051</v>
      </c>
    </row>
    <row r="35" spans="2:4" x14ac:dyDescent="0.25">
      <c r="B35" s="8" t="s">
        <v>119</v>
      </c>
      <c r="C35" s="9">
        <v>75000000</v>
      </c>
      <c r="D35" s="9">
        <v>74633051</v>
      </c>
    </row>
    <row r="36" spans="2:4" x14ac:dyDescent="0.25">
      <c r="B36" s="48" t="s">
        <v>107</v>
      </c>
      <c r="C36" s="49">
        <v>703505000</v>
      </c>
      <c r="D36" s="49">
        <v>3160410747.5299997</v>
      </c>
    </row>
    <row r="37" spans="2:4" x14ac:dyDescent="0.25">
      <c r="B37" s="48" t="s">
        <v>30</v>
      </c>
      <c r="C37" s="50">
        <f>+C38</f>
        <v>10000000</v>
      </c>
      <c r="D37" s="49">
        <f>+D38</f>
        <v>21907572</v>
      </c>
    </row>
    <row r="38" spans="2:4" x14ac:dyDescent="0.25">
      <c r="B38" s="8" t="s">
        <v>117</v>
      </c>
      <c r="C38" s="9">
        <v>10000000</v>
      </c>
      <c r="D38" s="9">
        <v>21907572</v>
      </c>
    </row>
    <row r="39" spans="2:4" x14ac:dyDescent="0.25">
      <c r="B39" s="48" t="s">
        <v>120</v>
      </c>
      <c r="C39" s="49">
        <f>+C40</f>
        <v>26374818999.5</v>
      </c>
      <c r="D39" s="49">
        <f>+D40</f>
        <v>26374818999.5</v>
      </c>
    </row>
    <row r="40" spans="2:4" x14ac:dyDescent="0.25">
      <c r="B40" s="8" t="s">
        <v>118</v>
      </c>
      <c r="C40" s="9">
        <v>26374818999.5</v>
      </c>
      <c r="D40" s="9">
        <v>26374818999.5</v>
      </c>
    </row>
    <row r="41" spans="2:4" x14ac:dyDescent="0.25">
      <c r="B41" s="14" t="s">
        <v>31</v>
      </c>
      <c r="C41" s="15"/>
      <c r="D41" s="15"/>
    </row>
    <row r="42" spans="2:4" x14ac:dyDescent="0.25">
      <c r="B42" s="16" t="s">
        <v>32</v>
      </c>
      <c r="C42" s="15">
        <f>SUM(C43:C47)</f>
        <v>5901614805</v>
      </c>
      <c r="D42" s="15">
        <f>SUM(D43:D47)</f>
        <v>11760801039.889999</v>
      </c>
    </row>
    <row r="43" spans="2:4" x14ac:dyDescent="0.25">
      <c r="B43" s="10" t="s">
        <v>113</v>
      </c>
      <c r="C43" s="9">
        <v>5116000000</v>
      </c>
      <c r="D43" s="11">
        <v>4296000000</v>
      </c>
    </row>
    <row r="44" spans="2:4" x14ac:dyDescent="0.25">
      <c r="B44" s="10" t="s">
        <v>114</v>
      </c>
      <c r="C44" s="9">
        <v>226000000</v>
      </c>
      <c r="D44" s="11">
        <v>171488889.88999999</v>
      </c>
    </row>
    <row r="45" spans="2:4" x14ac:dyDescent="0.25">
      <c r="B45" s="10" t="s">
        <v>115</v>
      </c>
      <c r="C45" s="9">
        <v>546614805</v>
      </c>
      <c r="D45" s="11">
        <v>432604538</v>
      </c>
    </row>
    <row r="46" spans="2:4" x14ac:dyDescent="0.25">
      <c r="B46" s="10" t="s">
        <v>116</v>
      </c>
      <c r="C46" s="9">
        <v>13000000</v>
      </c>
      <c r="D46" s="9">
        <v>0</v>
      </c>
    </row>
    <row r="47" spans="2:4" x14ac:dyDescent="0.25">
      <c r="B47" s="10" t="s">
        <v>33</v>
      </c>
      <c r="C47" s="9"/>
      <c r="D47" s="9">
        <v>6860707612</v>
      </c>
    </row>
    <row r="48" spans="2:4" x14ac:dyDescent="0.25">
      <c r="B48" s="14" t="s">
        <v>56</v>
      </c>
      <c r="C48" s="15">
        <f>+C49</f>
        <v>5035079027</v>
      </c>
      <c r="D48" s="15">
        <f>+D49</f>
        <v>0</v>
      </c>
    </row>
    <row r="49" spans="2:4" x14ac:dyDescent="0.25">
      <c r="B49" s="34" t="s">
        <v>57</v>
      </c>
      <c r="C49" s="9">
        <v>5035079027</v>
      </c>
      <c r="D49" s="33"/>
    </row>
    <row r="50" spans="2:4" x14ac:dyDescent="0.25">
      <c r="B50" s="17" t="s">
        <v>34</v>
      </c>
      <c r="C50" s="18">
        <f>+C5+C48+C42</f>
        <v>65457457556.5</v>
      </c>
      <c r="D50" s="18">
        <f>+D5+D48</f>
        <v>50544321720.25</v>
      </c>
    </row>
    <row r="53" spans="2:4" x14ac:dyDescent="0.25">
      <c r="C53" s="31"/>
      <c r="D53" s="31"/>
    </row>
    <row r="54" spans="2:4" x14ac:dyDescent="0.25">
      <c r="C54" s="32"/>
      <c r="D54" s="31"/>
    </row>
    <row r="55" spans="2:4" x14ac:dyDescent="0.25">
      <c r="D55" s="32"/>
    </row>
    <row r="56" spans="2:4" x14ac:dyDescent="0.25">
      <c r="C56" s="32">
        <f>+C53-C50</f>
        <v>-65457457556.5</v>
      </c>
      <c r="D56" s="32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9"/>
  <sheetViews>
    <sheetView workbookViewId="0">
      <selection activeCell="B2" sqref="B2:D2"/>
    </sheetView>
  </sheetViews>
  <sheetFormatPr baseColWidth="10" defaultColWidth="11.42578125" defaultRowHeight="15" x14ac:dyDescent="0.25"/>
  <cols>
    <col min="2" max="2" width="44.5703125" style="21" customWidth="1"/>
    <col min="3" max="3" width="25.7109375" customWidth="1"/>
    <col min="4" max="4" width="25.85546875" customWidth="1"/>
    <col min="5" max="5" width="17.85546875" bestFit="1" customWidth="1"/>
    <col min="6" max="6" width="19.140625" customWidth="1"/>
  </cols>
  <sheetData>
    <row r="2" spans="2:6" ht="45.75" customHeight="1" x14ac:dyDescent="0.25">
      <c r="B2" s="59" t="s">
        <v>110</v>
      </c>
      <c r="C2" s="59"/>
      <c r="D2" s="59"/>
    </row>
    <row r="3" spans="2:6" ht="25.5" x14ac:dyDescent="0.25">
      <c r="B3" s="28" t="s">
        <v>11</v>
      </c>
      <c r="C3" s="29" t="s">
        <v>35</v>
      </c>
      <c r="D3" s="29" t="s">
        <v>36</v>
      </c>
    </row>
    <row r="4" spans="2:6" ht="25.5" x14ac:dyDescent="0.25">
      <c r="B4" s="28" t="s">
        <v>73</v>
      </c>
      <c r="C4" s="29">
        <f>+C5+C31</f>
        <v>17490250503</v>
      </c>
      <c r="D4" s="29">
        <f>+D5+D31</f>
        <v>13430003444.59</v>
      </c>
    </row>
    <row r="5" spans="2:6" x14ac:dyDescent="0.25">
      <c r="B5" s="28" t="s">
        <v>133</v>
      </c>
      <c r="C5" s="29">
        <f>+C6+C7+C11+C26</f>
        <v>16522635698</v>
      </c>
      <c r="D5" s="29">
        <f>+D6+D7+D11+D26</f>
        <v>12570736831.16</v>
      </c>
      <c r="E5" s="31"/>
      <c r="F5" s="32"/>
    </row>
    <row r="6" spans="2:6" x14ac:dyDescent="0.25">
      <c r="B6" s="25" t="s">
        <v>37</v>
      </c>
      <c r="C6" s="37">
        <v>10430938339</v>
      </c>
      <c r="D6" s="37">
        <v>7314464074</v>
      </c>
    </row>
    <row r="7" spans="2:6" x14ac:dyDescent="0.25">
      <c r="B7" s="35" t="s">
        <v>132</v>
      </c>
      <c r="C7" s="36">
        <f>+C8+C9+C10</f>
        <v>5216547359</v>
      </c>
      <c r="D7" s="36">
        <f>+D8+D9+D10</f>
        <v>4743174089.1099997</v>
      </c>
    </row>
    <row r="8" spans="2:6" x14ac:dyDescent="0.25">
      <c r="B8" s="22" t="s">
        <v>131</v>
      </c>
      <c r="C8" s="19">
        <v>413115000</v>
      </c>
      <c r="D8" s="19">
        <v>294860345</v>
      </c>
    </row>
    <row r="9" spans="2:6" x14ac:dyDescent="0.25">
      <c r="B9" s="22" t="s">
        <v>38</v>
      </c>
      <c r="C9" s="19">
        <v>4798432359</v>
      </c>
      <c r="D9" s="19">
        <v>4446967076.1099997</v>
      </c>
    </row>
    <row r="10" spans="2:6" x14ac:dyDescent="0.25">
      <c r="B10" s="22" t="s">
        <v>58</v>
      </c>
      <c r="C10" s="19">
        <v>5000000</v>
      </c>
      <c r="D10" s="19">
        <v>1346668</v>
      </c>
    </row>
    <row r="11" spans="2:6" x14ac:dyDescent="0.25">
      <c r="B11" s="25" t="s">
        <v>39</v>
      </c>
      <c r="C11" s="37">
        <f>+C12+C16+C23</f>
        <v>592000000</v>
      </c>
      <c r="D11" s="37">
        <f>+D12+D16+D23</f>
        <v>306462909</v>
      </c>
    </row>
    <row r="12" spans="2:6" x14ac:dyDescent="0.25">
      <c r="B12" s="22" t="s">
        <v>59</v>
      </c>
      <c r="C12" s="19">
        <v>32000000</v>
      </c>
      <c r="D12" s="19">
        <v>29595138</v>
      </c>
    </row>
    <row r="13" spans="2:6" x14ac:dyDescent="0.25">
      <c r="B13" s="22" t="s">
        <v>40</v>
      </c>
      <c r="C13" s="19"/>
      <c r="D13" s="19"/>
    </row>
    <row r="14" spans="2:6" x14ac:dyDescent="0.25">
      <c r="B14" s="22" t="s">
        <v>41</v>
      </c>
      <c r="C14" s="19"/>
      <c r="D14" s="19"/>
    </row>
    <row r="15" spans="2:6" x14ac:dyDescent="0.25">
      <c r="B15" s="22" t="s">
        <v>16</v>
      </c>
      <c r="C15" s="19"/>
      <c r="D15" s="19"/>
    </row>
    <row r="16" spans="2:6" s="38" customFormat="1" ht="25.5" x14ac:dyDescent="0.25">
      <c r="B16" s="25" t="s">
        <v>42</v>
      </c>
      <c r="C16" s="37">
        <f>+C17+C18+C19+C20+C21+C22</f>
        <v>542199446</v>
      </c>
      <c r="D16" s="37">
        <f>+D17+D18+D19+D20+D21+D22</f>
        <v>259884417</v>
      </c>
    </row>
    <row r="17" spans="2:5" x14ac:dyDescent="0.25">
      <c r="B17" s="22" t="s">
        <v>43</v>
      </c>
      <c r="C17" s="19">
        <v>326000000</v>
      </c>
      <c r="D17" s="19">
        <v>211989735</v>
      </c>
    </row>
    <row r="18" spans="2:5" x14ac:dyDescent="0.25">
      <c r="B18" s="22" t="s">
        <v>44</v>
      </c>
      <c r="C18" s="19">
        <v>89199446</v>
      </c>
      <c r="D18" s="19">
        <v>0</v>
      </c>
    </row>
    <row r="19" spans="2:5" x14ac:dyDescent="0.25">
      <c r="B19" s="22" t="s">
        <v>60</v>
      </c>
      <c r="C19" s="19">
        <v>67000000</v>
      </c>
      <c r="D19" s="19">
        <v>24114132</v>
      </c>
    </row>
    <row r="20" spans="2:5" ht="25.5" x14ac:dyDescent="0.25">
      <c r="B20" s="22" t="s">
        <v>61</v>
      </c>
      <c r="C20" s="19">
        <v>30000000</v>
      </c>
      <c r="D20" s="19">
        <v>23780550</v>
      </c>
    </row>
    <row r="21" spans="2:5" x14ac:dyDescent="0.25">
      <c r="B21" s="22" t="s">
        <v>63</v>
      </c>
      <c r="C21" s="19">
        <v>25000000</v>
      </c>
      <c r="D21" s="19">
        <v>0</v>
      </c>
    </row>
    <row r="22" spans="2:5" x14ac:dyDescent="0.25">
      <c r="B22" s="22" t="s">
        <v>62</v>
      </c>
      <c r="C22" s="19">
        <v>5000000</v>
      </c>
      <c r="D22" s="19">
        <v>0</v>
      </c>
    </row>
    <row r="23" spans="2:5" x14ac:dyDescent="0.25">
      <c r="B23" s="25" t="s">
        <v>45</v>
      </c>
      <c r="C23" s="37">
        <f>+C24</f>
        <v>17800554</v>
      </c>
      <c r="D23" s="37">
        <f>+D24</f>
        <v>16983354</v>
      </c>
    </row>
    <row r="24" spans="2:5" x14ac:dyDescent="0.25">
      <c r="B24" s="25" t="s">
        <v>46</v>
      </c>
      <c r="C24" s="26">
        <f>+C25</f>
        <v>17800554</v>
      </c>
      <c r="D24" s="26">
        <f>+D25</f>
        <v>16983354</v>
      </c>
    </row>
    <row r="25" spans="2:5" x14ac:dyDescent="0.25">
      <c r="B25" s="22" t="s">
        <v>47</v>
      </c>
      <c r="C25" s="19">
        <v>17800554</v>
      </c>
      <c r="D25" s="19">
        <v>16983354</v>
      </c>
    </row>
    <row r="26" spans="2:5" ht="30" customHeight="1" x14ac:dyDescent="0.25">
      <c r="B26" s="25" t="s">
        <v>68</v>
      </c>
      <c r="C26" s="37">
        <f>+C27+C28+C29+C30</f>
        <v>283150000</v>
      </c>
      <c r="D26" s="37">
        <f>+D27+D28+D29+D30</f>
        <v>206635759.05000001</v>
      </c>
    </row>
    <row r="27" spans="2:5" x14ac:dyDescent="0.25">
      <c r="B27" s="22" t="s">
        <v>64</v>
      </c>
      <c r="C27" s="19">
        <v>233150000</v>
      </c>
      <c r="D27" s="19">
        <v>206635759.05000001</v>
      </c>
    </row>
    <row r="28" spans="2:5" x14ac:dyDescent="0.25">
      <c r="B28" s="22" t="s">
        <v>65</v>
      </c>
      <c r="C28" s="19">
        <v>0</v>
      </c>
      <c r="D28" s="19">
        <v>0</v>
      </c>
      <c r="E28" s="32"/>
    </row>
    <row r="29" spans="2:5" x14ac:dyDescent="0.25">
      <c r="B29" s="22" t="s">
        <v>67</v>
      </c>
      <c r="C29" s="19">
        <v>50000000</v>
      </c>
      <c r="D29" s="19">
        <v>0</v>
      </c>
    </row>
    <row r="30" spans="2:5" x14ac:dyDescent="0.25">
      <c r="B30" s="22" t="s">
        <v>66</v>
      </c>
      <c r="C30" s="19">
        <v>0</v>
      </c>
      <c r="D30" s="19">
        <v>0</v>
      </c>
    </row>
    <row r="31" spans="2:5" x14ac:dyDescent="0.25">
      <c r="B31" s="25" t="s">
        <v>72</v>
      </c>
      <c r="C31" s="37">
        <f>+C32+C33+C34</f>
        <v>967614805</v>
      </c>
      <c r="D31" s="37">
        <f>+D32+D33+D34</f>
        <v>859266613.43000007</v>
      </c>
    </row>
    <row r="32" spans="2:5" x14ac:dyDescent="0.25">
      <c r="B32" s="22" t="s">
        <v>69</v>
      </c>
      <c r="C32" s="19">
        <v>500074370</v>
      </c>
      <c r="D32" s="19">
        <v>416760720</v>
      </c>
    </row>
    <row r="33" spans="2:5" x14ac:dyDescent="0.25">
      <c r="B33" s="22" t="s">
        <v>70</v>
      </c>
      <c r="C33" s="19">
        <v>249925630</v>
      </c>
      <c r="D33" s="19">
        <v>224891089</v>
      </c>
    </row>
    <row r="34" spans="2:5" x14ac:dyDescent="0.25">
      <c r="B34" s="22" t="s">
        <v>71</v>
      </c>
      <c r="C34" s="19">
        <v>217614805</v>
      </c>
      <c r="D34" s="19">
        <v>217614804.43000001</v>
      </c>
    </row>
    <row r="35" spans="2:5" x14ac:dyDescent="0.25">
      <c r="B35" s="52" t="s">
        <v>48</v>
      </c>
      <c r="C35" s="53">
        <f>+C36+C43+C48+C52+C54+C57+C61+C64</f>
        <v>47967207054.139999</v>
      </c>
      <c r="D35" s="53">
        <f>+D36+D43+D48+D52+D54+D57+D61+D64</f>
        <v>21280600789.75</v>
      </c>
    </row>
    <row r="36" spans="2:5" s="38" customFormat="1" ht="38.25" x14ac:dyDescent="0.25">
      <c r="B36" s="27" t="s">
        <v>74</v>
      </c>
      <c r="C36" s="37">
        <f>+C37+C38+C39+C40+C41+C42</f>
        <v>3308593275</v>
      </c>
      <c r="D36" s="37">
        <f>+D37+D38+D39+D40+D41+D42</f>
        <v>2539096160</v>
      </c>
    </row>
    <row r="37" spans="2:5" ht="38.25" x14ac:dyDescent="0.25">
      <c r="B37" s="20" t="s">
        <v>75</v>
      </c>
      <c r="C37" s="19">
        <v>47000000</v>
      </c>
      <c r="D37" s="19">
        <v>18900000</v>
      </c>
    </row>
    <row r="38" spans="2:5" ht="25.5" x14ac:dyDescent="0.25">
      <c r="B38" s="20" t="s">
        <v>76</v>
      </c>
      <c r="C38" s="19">
        <v>2508383275</v>
      </c>
      <c r="D38" s="19">
        <v>1943800164</v>
      </c>
    </row>
    <row r="39" spans="2:5" ht="25.5" x14ac:dyDescent="0.25">
      <c r="B39" s="20" t="s">
        <v>77</v>
      </c>
      <c r="C39" s="19">
        <v>143200000</v>
      </c>
      <c r="D39" s="19">
        <v>120799997</v>
      </c>
      <c r="E39" s="30"/>
    </row>
    <row r="40" spans="2:5" ht="51" x14ac:dyDescent="0.25">
      <c r="B40" s="20" t="s">
        <v>78</v>
      </c>
      <c r="C40" s="19">
        <v>160725000</v>
      </c>
      <c r="D40" s="19">
        <v>129325000</v>
      </c>
    </row>
    <row r="41" spans="2:5" ht="25.5" x14ac:dyDescent="0.25">
      <c r="B41" s="20" t="s">
        <v>79</v>
      </c>
      <c r="C41" s="19">
        <v>120285000</v>
      </c>
      <c r="D41" s="19">
        <v>61714332</v>
      </c>
    </row>
    <row r="42" spans="2:5" ht="25.5" x14ac:dyDescent="0.25">
      <c r="B42" s="20" t="s">
        <v>80</v>
      </c>
      <c r="C42" s="19">
        <v>329000000</v>
      </c>
      <c r="D42" s="19">
        <v>264556667</v>
      </c>
    </row>
    <row r="43" spans="2:5" ht="38.25" x14ac:dyDescent="0.25">
      <c r="B43" s="27" t="s">
        <v>81</v>
      </c>
      <c r="C43" s="37">
        <f>+C44+C45+C46+C47</f>
        <v>8937344060.7299995</v>
      </c>
      <c r="D43" s="37">
        <f>+D44+D45+D46+D47</f>
        <v>6809651243.5</v>
      </c>
    </row>
    <row r="44" spans="2:5" ht="25.5" x14ac:dyDescent="0.25">
      <c r="B44" s="20" t="s">
        <v>82</v>
      </c>
      <c r="C44" s="19">
        <v>407450000</v>
      </c>
      <c r="D44" s="19">
        <v>391816668</v>
      </c>
    </row>
    <row r="45" spans="2:5" ht="38.25" x14ac:dyDescent="0.25">
      <c r="B45" s="20" t="s">
        <v>83</v>
      </c>
      <c r="C45" s="19">
        <v>1335035150</v>
      </c>
      <c r="D45" s="19">
        <v>1212861884</v>
      </c>
    </row>
    <row r="46" spans="2:5" ht="25.5" x14ac:dyDescent="0.25">
      <c r="B46" s="20" t="s">
        <v>84</v>
      </c>
      <c r="C46" s="19">
        <v>6324924074</v>
      </c>
      <c r="D46" s="19">
        <v>4441482840</v>
      </c>
    </row>
    <row r="47" spans="2:5" ht="38.25" x14ac:dyDescent="0.25">
      <c r="B47" s="20" t="s">
        <v>85</v>
      </c>
      <c r="C47" s="19">
        <v>869934836.73000002</v>
      </c>
      <c r="D47" s="19">
        <v>763489851.5</v>
      </c>
    </row>
    <row r="48" spans="2:5" ht="25.5" x14ac:dyDescent="0.25">
      <c r="B48" s="27" t="s">
        <v>86</v>
      </c>
      <c r="C48" s="37">
        <f>+C49+C50+C51</f>
        <v>28469795418</v>
      </c>
      <c r="D48" s="37">
        <f>+D49+D50+D51</f>
        <v>7115355967.25</v>
      </c>
    </row>
    <row r="49" spans="2:4" ht="25.5" x14ac:dyDescent="0.25">
      <c r="B49" s="20" t="s">
        <v>87</v>
      </c>
      <c r="C49" s="19">
        <v>1426541815</v>
      </c>
      <c r="D49" s="19">
        <v>796255378</v>
      </c>
    </row>
    <row r="50" spans="2:4" ht="25.5" x14ac:dyDescent="0.25">
      <c r="B50" s="20" t="s">
        <v>88</v>
      </c>
      <c r="C50" s="19">
        <v>4621503573</v>
      </c>
      <c r="D50" s="19">
        <v>1582582140</v>
      </c>
    </row>
    <row r="51" spans="2:4" ht="38.25" x14ac:dyDescent="0.25">
      <c r="B51" s="20" t="s">
        <v>89</v>
      </c>
      <c r="C51" s="19">
        <v>22421750030</v>
      </c>
      <c r="D51" s="19">
        <v>4736518449.25</v>
      </c>
    </row>
    <row r="52" spans="2:4" ht="25.5" x14ac:dyDescent="0.25">
      <c r="B52" s="27" t="s">
        <v>90</v>
      </c>
      <c r="C52" s="37">
        <f>+C53</f>
        <v>955920000</v>
      </c>
      <c r="D52" s="37">
        <f>+D53</f>
        <v>858236900</v>
      </c>
    </row>
    <row r="53" spans="2:4" ht="38.25" x14ac:dyDescent="0.25">
      <c r="B53" s="20" t="s">
        <v>91</v>
      </c>
      <c r="C53" s="19">
        <v>955920000</v>
      </c>
      <c r="D53" s="19">
        <v>858236900</v>
      </c>
    </row>
    <row r="54" spans="2:4" ht="25.5" x14ac:dyDescent="0.25">
      <c r="B54" s="25" t="s">
        <v>92</v>
      </c>
      <c r="C54" s="37">
        <f>+C55+C56</f>
        <v>425057778</v>
      </c>
      <c r="D54" s="37">
        <f>+D55+D56</f>
        <v>381601667</v>
      </c>
    </row>
    <row r="55" spans="2:4" s="39" customFormat="1" ht="25.5" x14ac:dyDescent="0.25">
      <c r="B55" s="40" t="s">
        <v>93</v>
      </c>
      <c r="C55" s="19">
        <v>425057778</v>
      </c>
      <c r="D55" s="19">
        <v>381601667</v>
      </c>
    </row>
    <row r="56" spans="2:4" s="39" customFormat="1" x14ac:dyDescent="0.25">
      <c r="B56" s="40" t="s">
        <v>94</v>
      </c>
      <c r="C56" s="19">
        <v>0</v>
      </c>
      <c r="D56" s="19">
        <v>0</v>
      </c>
    </row>
    <row r="57" spans="2:4" ht="51" x14ac:dyDescent="0.25">
      <c r="B57" s="25" t="s">
        <v>95</v>
      </c>
      <c r="C57" s="37">
        <f>+C58+C59+C60</f>
        <v>238890000</v>
      </c>
      <c r="D57" s="37">
        <f>+D58+D59+D60</f>
        <v>85000000</v>
      </c>
    </row>
    <row r="58" spans="2:4" s="39" customFormat="1" ht="25.5" x14ac:dyDescent="0.25">
      <c r="B58" s="40" t="s">
        <v>96</v>
      </c>
      <c r="C58" s="19">
        <v>29650000</v>
      </c>
      <c r="D58" s="19">
        <v>10800000</v>
      </c>
    </row>
    <row r="59" spans="2:4" s="39" customFormat="1" ht="25.5" x14ac:dyDescent="0.25">
      <c r="B59" s="40" t="s">
        <v>97</v>
      </c>
      <c r="C59" s="19">
        <v>52140000</v>
      </c>
      <c r="D59" s="19">
        <v>35700000</v>
      </c>
    </row>
    <row r="60" spans="2:4" s="39" customFormat="1" ht="38.25" x14ac:dyDescent="0.25">
      <c r="B60" s="40" t="s">
        <v>98</v>
      </c>
      <c r="C60" s="19">
        <v>157100000</v>
      </c>
      <c r="D60" s="19">
        <v>38500000</v>
      </c>
    </row>
    <row r="61" spans="2:4" x14ac:dyDescent="0.25">
      <c r="B61" s="25" t="s">
        <v>99</v>
      </c>
      <c r="C61" s="37">
        <f>+C62+C63</f>
        <v>1703742209</v>
      </c>
      <c r="D61" s="37">
        <f>+D62+D63</f>
        <v>345266641</v>
      </c>
    </row>
    <row r="62" spans="2:4" s="39" customFormat="1" x14ac:dyDescent="0.25">
      <c r="B62" s="40" t="s">
        <v>100</v>
      </c>
      <c r="C62" s="19">
        <v>403346424</v>
      </c>
      <c r="D62" s="19">
        <v>296306641</v>
      </c>
    </row>
    <row r="63" spans="2:4" s="39" customFormat="1" x14ac:dyDescent="0.25">
      <c r="B63" s="40" t="s">
        <v>101</v>
      </c>
      <c r="C63" s="19">
        <v>1300395785</v>
      </c>
      <c r="D63" s="19">
        <v>48960000</v>
      </c>
    </row>
    <row r="64" spans="2:4" ht="51" x14ac:dyDescent="0.25">
      <c r="B64" s="25" t="s">
        <v>102</v>
      </c>
      <c r="C64" s="37">
        <f>+C65+C66+C67+C68</f>
        <v>3927864313.4099998</v>
      </c>
      <c r="D64" s="37">
        <f>+D65+D66+D67+D68</f>
        <v>3146392211</v>
      </c>
    </row>
    <row r="65" spans="2:4" s="39" customFormat="1" ht="38.25" x14ac:dyDescent="0.25">
      <c r="B65" s="40" t="s">
        <v>103</v>
      </c>
      <c r="C65" s="19">
        <v>106360000</v>
      </c>
      <c r="D65" s="19">
        <f>+'[1]PARA INFORME FINACIERO'!$J$518</f>
        <v>99883333</v>
      </c>
    </row>
    <row r="66" spans="2:4" s="39" customFormat="1" ht="25.5" x14ac:dyDescent="0.25">
      <c r="B66" s="40" t="s">
        <v>104</v>
      </c>
      <c r="C66" s="19">
        <v>200400000</v>
      </c>
      <c r="D66" s="19">
        <v>141495429</v>
      </c>
    </row>
    <row r="67" spans="2:4" s="39" customFormat="1" ht="25.5" x14ac:dyDescent="0.25">
      <c r="B67" s="40" t="s">
        <v>105</v>
      </c>
      <c r="C67" s="19">
        <v>966834958</v>
      </c>
      <c r="D67" s="19">
        <v>767418001</v>
      </c>
    </row>
    <row r="68" spans="2:4" s="39" customFormat="1" ht="25.5" x14ac:dyDescent="0.25">
      <c r="B68" s="40" t="s">
        <v>106</v>
      </c>
      <c r="C68" s="19">
        <v>2654269355.4099998</v>
      </c>
      <c r="D68" s="19">
        <v>2137595448</v>
      </c>
    </row>
    <row r="69" spans="2:4" x14ac:dyDescent="0.25">
      <c r="C69" s="55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8"/>
  <sheetViews>
    <sheetView workbookViewId="0">
      <selection activeCell="H16" sqref="H16"/>
    </sheetView>
  </sheetViews>
  <sheetFormatPr baseColWidth="10" defaultColWidth="11.42578125" defaultRowHeight="15" x14ac:dyDescent="0.25"/>
  <cols>
    <col min="2" max="2" width="44.5703125" style="21" customWidth="1"/>
    <col min="3" max="3" width="25.7109375" customWidth="1"/>
    <col min="4" max="4" width="25.85546875" customWidth="1"/>
    <col min="5" max="5" width="22.28515625" style="31" customWidth="1"/>
    <col min="6" max="6" width="17.85546875" bestFit="1" customWidth="1"/>
    <col min="7" max="7" width="19.140625" customWidth="1"/>
  </cols>
  <sheetData>
    <row r="2" spans="2:7" ht="45.75" customHeight="1" x14ac:dyDescent="0.25">
      <c r="B2" s="59" t="s">
        <v>135</v>
      </c>
      <c r="C2" s="59"/>
      <c r="D2" s="59"/>
    </row>
    <row r="3" spans="2:7" ht="25.5" x14ac:dyDescent="0.25">
      <c r="B3" s="28" t="s">
        <v>11</v>
      </c>
      <c r="C3" s="29" t="s">
        <v>35</v>
      </c>
      <c r="D3" s="29" t="s">
        <v>36</v>
      </c>
      <c r="E3" s="29" t="s">
        <v>134</v>
      </c>
    </row>
    <row r="4" spans="2:7" ht="25.5" x14ac:dyDescent="0.25">
      <c r="B4" s="28" t="s">
        <v>73</v>
      </c>
      <c r="C4" s="29">
        <f>+C5+C31</f>
        <v>17490250503</v>
      </c>
      <c r="D4" s="29">
        <f>+D5+D31</f>
        <v>13430003444.59</v>
      </c>
      <c r="E4" s="29">
        <f>+E5+E31</f>
        <v>12067550189.73</v>
      </c>
    </row>
    <row r="5" spans="2:7" x14ac:dyDescent="0.25">
      <c r="B5" s="28" t="s">
        <v>133</v>
      </c>
      <c r="C5" s="29">
        <f>+C6+C7+C11+C26</f>
        <v>16522635698</v>
      </c>
      <c r="D5" s="29">
        <f>+D6+D7+D11+D26</f>
        <v>12570736831.16</v>
      </c>
      <c r="E5" s="51">
        <f>+E6+E7+E11+E26</f>
        <v>11208283576.299999</v>
      </c>
      <c r="F5" s="31"/>
      <c r="G5" s="32"/>
    </row>
    <row r="6" spans="2:7" x14ac:dyDescent="0.25">
      <c r="B6" s="25" t="s">
        <v>37</v>
      </c>
      <c r="C6" s="37">
        <v>10430938339</v>
      </c>
      <c r="D6" s="37">
        <v>7314464074</v>
      </c>
      <c r="E6" s="37">
        <v>7025889132</v>
      </c>
    </row>
    <row r="7" spans="2:7" x14ac:dyDescent="0.25">
      <c r="B7" s="35" t="s">
        <v>132</v>
      </c>
      <c r="C7" s="36">
        <f>+C8+C9+C10</f>
        <v>5216547359</v>
      </c>
      <c r="D7" s="36">
        <f>+D8+D9+D10</f>
        <v>4743174089.1099997</v>
      </c>
      <c r="E7" s="36">
        <f>+E8+E9+E10</f>
        <v>3676394602.25</v>
      </c>
    </row>
    <row r="8" spans="2:7" x14ac:dyDescent="0.25">
      <c r="B8" s="22" t="s">
        <v>131</v>
      </c>
      <c r="C8" s="19">
        <v>413115000</v>
      </c>
      <c r="D8" s="19">
        <v>294860345</v>
      </c>
      <c r="E8" s="42">
        <v>162391038.03</v>
      </c>
    </row>
    <row r="9" spans="2:7" x14ac:dyDescent="0.25">
      <c r="B9" s="22" t="s">
        <v>38</v>
      </c>
      <c r="C9" s="19">
        <v>4798432359</v>
      </c>
      <c r="D9" s="19">
        <v>4446967076.1099997</v>
      </c>
      <c r="E9" s="42">
        <v>3512875630.2199998</v>
      </c>
    </row>
    <row r="10" spans="2:7" x14ac:dyDescent="0.25">
      <c r="B10" s="22" t="s">
        <v>58</v>
      </c>
      <c r="C10" s="19">
        <v>5000000</v>
      </c>
      <c r="D10" s="19">
        <v>1346668</v>
      </c>
      <c r="E10" s="42">
        <v>1127934</v>
      </c>
    </row>
    <row r="11" spans="2:7" x14ac:dyDescent="0.25">
      <c r="B11" s="25" t="s">
        <v>39</v>
      </c>
      <c r="C11" s="37">
        <f>+C12+C16+C23</f>
        <v>592000000</v>
      </c>
      <c r="D11" s="37">
        <f>+D12+D16+D23</f>
        <v>306462909</v>
      </c>
      <c r="E11" s="37">
        <f>+E12+E16+E23</f>
        <v>299364083</v>
      </c>
    </row>
    <row r="12" spans="2:7" x14ac:dyDescent="0.25">
      <c r="B12" s="22" t="s">
        <v>59</v>
      </c>
      <c r="C12" s="19">
        <v>32000000</v>
      </c>
      <c r="D12" s="19">
        <v>29595138</v>
      </c>
      <c r="E12" s="42">
        <v>29595138</v>
      </c>
    </row>
    <row r="13" spans="2:7" x14ac:dyDescent="0.25">
      <c r="B13" s="22" t="s">
        <v>40</v>
      </c>
      <c r="C13" s="19"/>
      <c r="D13" s="19"/>
      <c r="E13" s="42"/>
    </row>
    <row r="14" spans="2:7" x14ac:dyDescent="0.25">
      <c r="B14" s="22" t="s">
        <v>41</v>
      </c>
      <c r="C14" s="19"/>
      <c r="D14" s="19"/>
      <c r="E14" s="42"/>
    </row>
    <row r="15" spans="2:7" x14ac:dyDescent="0.25">
      <c r="B15" s="22" t="s">
        <v>16</v>
      </c>
      <c r="C15" s="19"/>
      <c r="D15" s="19"/>
      <c r="E15" s="42"/>
    </row>
    <row r="16" spans="2:7" s="38" customFormat="1" ht="25.5" x14ac:dyDescent="0.25">
      <c r="B16" s="25" t="s">
        <v>42</v>
      </c>
      <c r="C16" s="37">
        <f>+C17+C18+C19+C20+C21+C22</f>
        <v>542199446</v>
      </c>
      <c r="D16" s="37">
        <f>+D17+D18+D19+D20+D21+D22</f>
        <v>259884417</v>
      </c>
      <c r="E16" s="37">
        <f>+E17+E18+E19+E20+E21+E22</f>
        <v>252785591</v>
      </c>
    </row>
    <row r="17" spans="2:6" x14ac:dyDescent="0.25">
      <c r="B17" s="22" t="s">
        <v>43</v>
      </c>
      <c r="C17" s="19">
        <v>326000000</v>
      </c>
      <c r="D17" s="19">
        <v>211989735</v>
      </c>
      <c r="E17" s="42">
        <v>211989735</v>
      </c>
    </row>
    <row r="18" spans="2:6" x14ac:dyDescent="0.25">
      <c r="B18" s="22" t="s">
        <v>44</v>
      </c>
      <c r="C18" s="19">
        <v>89199446</v>
      </c>
      <c r="D18" s="19">
        <v>0</v>
      </c>
      <c r="E18" s="42"/>
    </row>
    <row r="19" spans="2:6" x14ac:dyDescent="0.25">
      <c r="B19" s="22" t="s">
        <v>60</v>
      </c>
      <c r="C19" s="19">
        <v>67000000</v>
      </c>
      <c r="D19" s="19">
        <v>24114132</v>
      </c>
      <c r="E19" s="42">
        <v>17015306</v>
      </c>
    </row>
    <row r="20" spans="2:6" ht="25.5" x14ac:dyDescent="0.25">
      <c r="B20" s="22" t="s">
        <v>61</v>
      </c>
      <c r="C20" s="19">
        <v>30000000</v>
      </c>
      <c r="D20" s="19">
        <v>23780550</v>
      </c>
      <c r="E20" s="42">
        <v>23780550</v>
      </c>
    </row>
    <row r="21" spans="2:6" x14ac:dyDescent="0.25">
      <c r="B21" s="22" t="s">
        <v>63</v>
      </c>
      <c r="C21" s="19">
        <v>25000000</v>
      </c>
      <c r="D21" s="19">
        <v>0</v>
      </c>
      <c r="E21" s="42"/>
    </row>
    <row r="22" spans="2:6" x14ac:dyDescent="0.25">
      <c r="B22" s="22" t="s">
        <v>62</v>
      </c>
      <c r="C22" s="19">
        <v>5000000</v>
      </c>
      <c r="D22" s="19">
        <v>0</v>
      </c>
      <c r="E22" s="42"/>
    </row>
    <row r="23" spans="2:6" x14ac:dyDescent="0.25">
      <c r="B23" s="25" t="s">
        <v>45</v>
      </c>
      <c r="C23" s="37">
        <f t="shared" ref="C23:E24" si="0">+C24</f>
        <v>17800554</v>
      </c>
      <c r="D23" s="37">
        <f t="shared" si="0"/>
        <v>16983354</v>
      </c>
      <c r="E23" s="37">
        <f t="shared" si="0"/>
        <v>16983354</v>
      </c>
    </row>
    <row r="24" spans="2:6" x14ac:dyDescent="0.25">
      <c r="B24" s="25" t="s">
        <v>46</v>
      </c>
      <c r="C24" s="26">
        <f t="shared" si="0"/>
        <v>17800554</v>
      </c>
      <c r="D24" s="26">
        <f t="shared" si="0"/>
        <v>16983354</v>
      </c>
      <c r="E24" s="26">
        <f t="shared" si="0"/>
        <v>16983354</v>
      </c>
    </row>
    <row r="25" spans="2:6" x14ac:dyDescent="0.25">
      <c r="B25" s="22" t="s">
        <v>47</v>
      </c>
      <c r="C25" s="19">
        <v>17800554</v>
      </c>
      <c r="D25" s="19">
        <v>16983354</v>
      </c>
      <c r="E25" s="42">
        <v>16983354</v>
      </c>
    </row>
    <row r="26" spans="2:6" ht="30" customHeight="1" x14ac:dyDescent="0.25">
      <c r="B26" s="25" t="s">
        <v>68</v>
      </c>
      <c r="C26" s="37">
        <f>+C27+C28+C29+C30</f>
        <v>283150000</v>
      </c>
      <c r="D26" s="37">
        <f>+D27+D28+D29+D30</f>
        <v>206635759.05000001</v>
      </c>
      <c r="E26" s="37">
        <f>+E27+E28+E29+E30</f>
        <v>206635759.05000001</v>
      </c>
    </row>
    <row r="27" spans="2:6" x14ac:dyDescent="0.25">
      <c r="B27" s="22" t="s">
        <v>64</v>
      </c>
      <c r="C27" s="19">
        <v>233150000</v>
      </c>
      <c r="D27" s="19">
        <v>206635759.05000001</v>
      </c>
      <c r="E27" s="42">
        <v>206635759.05000001</v>
      </c>
    </row>
    <row r="28" spans="2:6" x14ac:dyDescent="0.25">
      <c r="B28" s="22" t="s">
        <v>65</v>
      </c>
      <c r="C28" s="19">
        <v>0</v>
      </c>
      <c r="D28" s="19">
        <v>0</v>
      </c>
      <c r="E28" s="42"/>
      <c r="F28" s="32"/>
    </row>
    <row r="29" spans="2:6" x14ac:dyDescent="0.25">
      <c r="B29" s="22" t="s">
        <v>67</v>
      </c>
      <c r="C29" s="19">
        <v>50000000</v>
      </c>
      <c r="D29" s="19">
        <v>0</v>
      </c>
      <c r="E29" s="42">
        <v>0</v>
      </c>
    </row>
    <row r="30" spans="2:6" x14ac:dyDescent="0.25">
      <c r="B30" s="22" t="s">
        <v>66</v>
      </c>
      <c r="C30" s="19">
        <v>0</v>
      </c>
      <c r="D30" s="19">
        <v>0</v>
      </c>
      <c r="E30" s="42"/>
    </row>
    <row r="31" spans="2:6" x14ac:dyDescent="0.25">
      <c r="B31" s="25" t="s">
        <v>72</v>
      </c>
      <c r="C31" s="37">
        <f>+C32+C33+C34</f>
        <v>967614805</v>
      </c>
      <c r="D31" s="37">
        <f>+D32+D33+D34</f>
        <v>859266613.43000007</v>
      </c>
      <c r="E31" s="37">
        <f>+E32+E33+E34</f>
        <v>859266613.43000007</v>
      </c>
    </row>
    <row r="32" spans="2:6" x14ac:dyDescent="0.25">
      <c r="B32" s="22" t="s">
        <v>69</v>
      </c>
      <c r="C32" s="19">
        <v>500074370</v>
      </c>
      <c r="D32" s="19">
        <v>416760720</v>
      </c>
      <c r="E32" s="42">
        <v>416760720</v>
      </c>
    </row>
    <row r="33" spans="2:6" x14ac:dyDescent="0.25">
      <c r="B33" s="22" t="s">
        <v>70</v>
      </c>
      <c r="C33" s="19">
        <v>249925630</v>
      </c>
      <c r="D33" s="19">
        <v>224891089</v>
      </c>
      <c r="E33" s="42">
        <v>224891089</v>
      </c>
    </row>
    <row r="34" spans="2:6" x14ac:dyDescent="0.25">
      <c r="B34" s="22" t="s">
        <v>71</v>
      </c>
      <c r="C34" s="19">
        <v>217614805</v>
      </c>
      <c r="D34" s="19">
        <v>217614804.43000001</v>
      </c>
      <c r="E34" s="42">
        <v>217614804.43000001</v>
      </c>
    </row>
    <row r="35" spans="2:6" x14ac:dyDescent="0.25">
      <c r="B35" s="52" t="s">
        <v>48</v>
      </c>
      <c r="C35" s="53">
        <f>+C36+C43+C48+C52+C54+C57+C61+C64</f>
        <v>47967207054.139999</v>
      </c>
      <c r="D35" s="53">
        <f>+D36+D43+D48+D52+D54+D57+D61+D64</f>
        <v>21280600789.75</v>
      </c>
      <c r="E35" s="53">
        <f>+E36+E43+E48+E52+E54+E57+E61+E64</f>
        <v>8543803008.7699995</v>
      </c>
    </row>
    <row r="36" spans="2:6" s="38" customFormat="1" ht="38.25" x14ac:dyDescent="0.25">
      <c r="B36" s="27" t="s">
        <v>74</v>
      </c>
      <c r="C36" s="37">
        <f>+C37+C38+C39+C40+C41+C42</f>
        <v>3308593275</v>
      </c>
      <c r="D36" s="37">
        <f>+D37+D38+D39+D40+D41+D42</f>
        <v>2539096160</v>
      </c>
      <c r="E36" s="37">
        <f>+E37+E38+E39+E40+E41+E42</f>
        <v>473039329</v>
      </c>
    </row>
    <row r="37" spans="2:6" ht="38.25" x14ac:dyDescent="0.25">
      <c r="B37" s="20" t="s">
        <v>75</v>
      </c>
      <c r="C37" s="19">
        <v>47000000</v>
      </c>
      <c r="D37" s="19">
        <v>18900000</v>
      </c>
      <c r="E37" s="42">
        <v>14700000</v>
      </c>
    </row>
    <row r="38" spans="2:6" ht="25.5" x14ac:dyDescent="0.25">
      <c r="B38" s="20" t="s">
        <v>76</v>
      </c>
      <c r="C38" s="19">
        <v>2508383275</v>
      </c>
      <c r="D38" s="19">
        <v>1943800164</v>
      </c>
      <c r="E38" s="42">
        <v>28700000</v>
      </c>
    </row>
    <row r="39" spans="2:6" ht="25.5" x14ac:dyDescent="0.25">
      <c r="B39" s="20" t="s">
        <v>77</v>
      </c>
      <c r="C39" s="19">
        <v>143200000</v>
      </c>
      <c r="D39" s="19">
        <v>120799997</v>
      </c>
      <c r="E39" s="42">
        <v>92799997</v>
      </c>
      <c r="F39" s="30"/>
    </row>
    <row r="40" spans="2:6" ht="51" x14ac:dyDescent="0.25">
      <c r="B40" s="20" t="s">
        <v>78</v>
      </c>
      <c r="C40" s="19">
        <v>160725000</v>
      </c>
      <c r="D40" s="19">
        <v>129325000</v>
      </c>
      <c r="E40" s="42">
        <v>98575000</v>
      </c>
    </row>
    <row r="41" spans="2:6" ht="25.5" x14ac:dyDescent="0.25">
      <c r="B41" s="20" t="s">
        <v>79</v>
      </c>
      <c r="C41" s="19">
        <v>120285000</v>
      </c>
      <c r="D41" s="19">
        <v>61714332</v>
      </c>
      <c r="E41" s="42">
        <v>44164332</v>
      </c>
    </row>
    <row r="42" spans="2:6" ht="25.5" x14ac:dyDescent="0.25">
      <c r="B42" s="20" t="s">
        <v>80</v>
      </c>
      <c r="C42" s="19">
        <v>329000000</v>
      </c>
      <c r="D42" s="19">
        <v>264556667</v>
      </c>
      <c r="E42" s="42">
        <v>194100000</v>
      </c>
    </row>
    <row r="43" spans="2:6" ht="38.25" x14ac:dyDescent="0.25">
      <c r="B43" s="27" t="s">
        <v>81</v>
      </c>
      <c r="C43" s="37">
        <f>+C44+C45+C46+C47</f>
        <v>8937344060.7299995</v>
      </c>
      <c r="D43" s="37">
        <f>+D44+D45+D46+D47</f>
        <v>6809651243.5</v>
      </c>
      <c r="E43" s="37">
        <f>+E44+E45+E46+E47</f>
        <v>1306402468.5</v>
      </c>
    </row>
    <row r="44" spans="2:6" ht="25.5" x14ac:dyDescent="0.25">
      <c r="B44" s="20" t="s">
        <v>82</v>
      </c>
      <c r="C44" s="19">
        <v>407450000</v>
      </c>
      <c r="D44" s="19">
        <v>391816668</v>
      </c>
      <c r="E44" s="42">
        <v>228950000</v>
      </c>
    </row>
    <row r="45" spans="2:6" ht="38.25" x14ac:dyDescent="0.25">
      <c r="B45" s="20" t="s">
        <v>83</v>
      </c>
      <c r="C45" s="19">
        <v>1335035150</v>
      </c>
      <c r="D45" s="19">
        <v>1212861884</v>
      </c>
      <c r="E45" s="42">
        <v>238950000</v>
      </c>
    </row>
    <row r="46" spans="2:6" ht="25.5" x14ac:dyDescent="0.25">
      <c r="B46" s="20" t="s">
        <v>84</v>
      </c>
      <c r="C46" s="19">
        <v>6324924074</v>
      </c>
      <c r="D46" s="19">
        <v>4441482840</v>
      </c>
      <c r="E46" s="42">
        <v>270071171</v>
      </c>
    </row>
    <row r="47" spans="2:6" ht="38.25" x14ac:dyDescent="0.25">
      <c r="B47" s="20" t="s">
        <v>85</v>
      </c>
      <c r="C47" s="19">
        <v>869934836.73000002</v>
      </c>
      <c r="D47" s="19">
        <v>763489851.5</v>
      </c>
      <c r="E47" s="42">
        <v>568431297.5</v>
      </c>
    </row>
    <row r="48" spans="2:6" ht="25.5" x14ac:dyDescent="0.25">
      <c r="B48" s="27" t="s">
        <v>86</v>
      </c>
      <c r="C48" s="37">
        <f>+C49+C50+C51</f>
        <v>28469795418</v>
      </c>
      <c r="D48" s="37">
        <f>+D49+D50+D51</f>
        <v>7115355967.25</v>
      </c>
      <c r="E48" s="37">
        <f>+E49+E50+E51</f>
        <v>3085326734.6999998</v>
      </c>
    </row>
    <row r="49" spans="2:5" ht="25.5" x14ac:dyDescent="0.25">
      <c r="B49" s="20" t="s">
        <v>87</v>
      </c>
      <c r="C49" s="19">
        <v>1426541815</v>
      </c>
      <c r="D49" s="19">
        <v>796255378</v>
      </c>
      <c r="E49" s="42">
        <v>131025300</v>
      </c>
    </row>
    <row r="50" spans="2:5" ht="25.5" x14ac:dyDescent="0.25">
      <c r="B50" s="20" t="s">
        <v>88</v>
      </c>
      <c r="C50" s="19">
        <v>4621503573</v>
      </c>
      <c r="D50" s="19">
        <v>1582582140</v>
      </c>
      <c r="E50" s="42">
        <v>1059694055</v>
      </c>
    </row>
    <row r="51" spans="2:5" ht="38.25" x14ac:dyDescent="0.25">
      <c r="B51" s="20" t="s">
        <v>89</v>
      </c>
      <c r="C51" s="19">
        <v>22421750030</v>
      </c>
      <c r="D51" s="19">
        <v>4736518449.25</v>
      </c>
      <c r="E51" s="42">
        <v>1894607379.7</v>
      </c>
    </row>
    <row r="52" spans="2:5" ht="25.5" x14ac:dyDescent="0.25">
      <c r="B52" s="27" t="s">
        <v>90</v>
      </c>
      <c r="C52" s="37">
        <f>+C53</f>
        <v>955920000</v>
      </c>
      <c r="D52" s="37">
        <f>+D53</f>
        <v>858236900</v>
      </c>
      <c r="E52" s="37">
        <f>+E53</f>
        <v>623270600</v>
      </c>
    </row>
    <row r="53" spans="2:5" ht="38.25" x14ac:dyDescent="0.25">
      <c r="B53" s="20" t="s">
        <v>91</v>
      </c>
      <c r="C53" s="19">
        <v>955920000</v>
      </c>
      <c r="D53" s="19">
        <v>858236900</v>
      </c>
      <c r="E53" s="42">
        <v>623270600</v>
      </c>
    </row>
    <row r="54" spans="2:5" ht="25.5" x14ac:dyDescent="0.25">
      <c r="B54" s="25" t="s">
        <v>92</v>
      </c>
      <c r="C54" s="37">
        <f>+C55+C56</f>
        <v>425057778</v>
      </c>
      <c r="D54" s="37">
        <f>+D55+D56</f>
        <v>381601667</v>
      </c>
      <c r="E54" s="37">
        <f>+E55+E56</f>
        <v>289285000</v>
      </c>
    </row>
    <row r="55" spans="2:5" s="39" customFormat="1" ht="25.5" x14ac:dyDescent="0.25">
      <c r="B55" s="40" t="s">
        <v>93</v>
      </c>
      <c r="C55" s="19">
        <v>425057778</v>
      </c>
      <c r="D55" s="19">
        <v>381601667</v>
      </c>
      <c r="E55" s="54">
        <v>289285000</v>
      </c>
    </row>
    <row r="56" spans="2:5" s="39" customFormat="1" x14ac:dyDescent="0.25">
      <c r="B56" s="40" t="s">
        <v>94</v>
      </c>
      <c r="C56" s="19">
        <v>0</v>
      </c>
      <c r="D56" s="19">
        <v>0</v>
      </c>
      <c r="E56" s="54"/>
    </row>
    <row r="57" spans="2:5" ht="51" x14ac:dyDescent="0.25">
      <c r="B57" s="25" t="s">
        <v>95</v>
      </c>
      <c r="C57" s="37">
        <f>+C58+C59+C60</f>
        <v>238890000</v>
      </c>
      <c r="D57" s="37">
        <f>+D58+D59+D60</f>
        <v>85000000</v>
      </c>
      <c r="E57" s="37">
        <f>+E58+E59+E60</f>
        <v>57550000</v>
      </c>
    </row>
    <row r="58" spans="2:5" s="39" customFormat="1" ht="25.5" x14ac:dyDescent="0.25">
      <c r="B58" s="40" t="s">
        <v>96</v>
      </c>
      <c r="C58" s="19">
        <v>29650000</v>
      </c>
      <c r="D58" s="19">
        <v>10800000</v>
      </c>
      <c r="E58" s="54">
        <v>8550000</v>
      </c>
    </row>
    <row r="59" spans="2:5" s="39" customFormat="1" ht="25.5" x14ac:dyDescent="0.25">
      <c r="B59" s="40" t="s">
        <v>97</v>
      </c>
      <c r="C59" s="19">
        <v>52140000</v>
      </c>
      <c r="D59" s="19">
        <v>35700000</v>
      </c>
      <c r="E59" s="54">
        <v>25900000</v>
      </c>
    </row>
    <row r="60" spans="2:5" s="39" customFormat="1" ht="38.25" x14ac:dyDescent="0.25">
      <c r="B60" s="40" t="s">
        <v>98</v>
      </c>
      <c r="C60" s="19">
        <v>157100000</v>
      </c>
      <c r="D60" s="19">
        <v>38500000</v>
      </c>
      <c r="E60" s="54">
        <v>23100000</v>
      </c>
    </row>
    <row r="61" spans="2:5" x14ac:dyDescent="0.25">
      <c r="B61" s="25" t="s">
        <v>99</v>
      </c>
      <c r="C61" s="37">
        <f>+C62+C63</f>
        <v>1703742209</v>
      </c>
      <c r="D61" s="37">
        <f>+D62+D63</f>
        <v>345266641</v>
      </c>
      <c r="E61" s="37">
        <f>+E62+E63</f>
        <v>206100000</v>
      </c>
    </row>
    <row r="62" spans="2:5" s="39" customFormat="1" x14ac:dyDescent="0.25">
      <c r="B62" s="40" t="s">
        <v>100</v>
      </c>
      <c r="C62" s="19">
        <v>403346424</v>
      </c>
      <c r="D62" s="19">
        <v>296306641</v>
      </c>
      <c r="E62" s="54">
        <v>169600000</v>
      </c>
    </row>
    <row r="63" spans="2:5" s="39" customFormat="1" x14ac:dyDescent="0.25">
      <c r="B63" s="40" t="s">
        <v>101</v>
      </c>
      <c r="C63" s="19">
        <v>1300395785</v>
      </c>
      <c r="D63" s="19">
        <v>48960000</v>
      </c>
      <c r="E63" s="54">
        <v>36500000</v>
      </c>
    </row>
    <row r="64" spans="2:5" ht="51" x14ac:dyDescent="0.25">
      <c r="B64" s="25" t="s">
        <v>102</v>
      </c>
      <c r="C64" s="37">
        <f>+C65+C66+C67+C68</f>
        <v>3927864313.4099998</v>
      </c>
      <c r="D64" s="37">
        <f>+D65+D66+D67+D68</f>
        <v>3146392211</v>
      </c>
      <c r="E64" s="37">
        <f>+E65+E66+E67+E68</f>
        <v>2502828876.5699997</v>
      </c>
    </row>
    <row r="65" spans="2:5" s="39" customFormat="1" ht="38.25" x14ac:dyDescent="0.25">
      <c r="B65" s="40" t="s">
        <v>103</v>
      </c>
      <c r="C65" s="19">
        <v>106360000</v>
      </c>
      <c r="D65" s="19">
        <f>+'[1]PARA INFORME FINACIERO'!$J$518</f>
        <v>99883333</v>
      </c>
      <c r="E65" s="54">
        <v>79883333</v>
      </c>
    </row>
    <row r="66" spans="2:5" s="39" customFormat="1" ht="25.5" x14ac:dyDescent="0.25">
      <c r="B66" s="40" t="s">
        <v>104</v>
      </c>
      <c r="C66" s="19">
        <v>200400000</v>
      </c>
      <c r="D66" s="19">
        <v>141495429</v>
      </c>
      <c r="E66" s="54">
        <v>21995428.57</v>
      </c>
    </row>
    <row r="67" spans="2:5" s="39" customFormat="1" ht="25.5" x14ac:dyDescent="0.25">
      <c r="B67" s="40" t="s">
        <v>105</v>
      </c>
      <c r="C67" s="19">
        <v>966834958</v>
      </c>
      <c r="D67" s="19">
        <v>767418001</v>
      </c>
      <c r="E67" s="54">
        <v>583188000</v>
      </c>
    </row>
    <row r="68" spans="2:5" s="39" customFormat="1" ht="25.5" x14ac:dyDescent="0.25">
      <c r="B68" s="40" t="s">
        <v>106</v>
      </c>
      <c r="C68" s="19">
        <v>2654269355.4099998</v>
      </c>
      <c r="D68" s="19">
        <v>2137595448</v>
      </c>
      <c r="E68" s="54">
        <v>1817762115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8"/>
  <sheetViews>
    <sheetView workbookViewId="0">
      <selection activeCell="G13" sqref="G13"/>
    </sheetView>
  </sheetViews>
  <sheetFormatPr baseColWidth="10" defaultColWidth="11.42578125" defaultRowHeight="15" x14ac:dyDescent="0.25"/>
  <cols>
    <col min="2" max="2" width="44.5703125" style="21" customWidth="1"/>
    <col min="3" max="3" width="25.7109375" customWidth="1"/>
    <col min="4" max="4" width="17.85546875" bestFit="1" customWidth="1"/>
    <col min="5" max="5" width="19.140625" customWidth="1"/>
  </cols>
  <sheetData>
    <row r="2" spans="2:5" ht="45.75" customHeight="1" x14ac:dyDescent="0.25">
      <c r="B2" s="59" t="s">
        <v>136</v>
      </c>
      <c r="C2" s="59"/>
    </row>
    <row r="3" spans="2:5" ht="25.5" x14ac:dyDescent="0.25">
      <c r="B3" s="28" t="s">
        <v>11</v>
      </c>
      <c r="C3" s="29" t="s">
        <v>35</v>
      </c>
    </row>
    <row r="4" spans="2:5" ht="25.5" x14ac:dyDescent="0.25">
      <c r="B4" s="28" t="s">
        <v>73</v>
      </c>
      <c r="C4" s="29">
        <f>+C5+C31</f>
        <v>17490250503</v>
      </c>
    </row>
    <row r="5" spans="2:5" x14ac:dyDescent="0.25">
      <c r="B5" s="28" t="s">
        <v>133</v>
      </c>
      <c r="C5" s="29">
        <f>+C6+C7+C11+C26</f>
        <v>16522635698</v>
      </c>
      <c r="D5" s="31"/>
      <c r="E5" s="32"/>
    </row>
    <row r="6" spans="2:5" x14ac:dyDescent="0.25">
      <c r="B6" s="25" t="s">
        <v>37</v>
      </c>
      <c r="C6" s="37">
        <v>10430938339</v>
      </c>
    </row>
    <row r="7" spans="2:5" x14ac:dyDescent="0.25">
      <c r="B7" s="35" t="s">
        <v>132</v>
      </c>
      <c r="C7" s="36">
        <f>+C8+C9+C10</f>
        <v>5216547359</v>
      </c>
    </row>
    <row r="8" spans="2:5" x14ac:dyDescent="0.25">
      <c r="B8" s="22" t="s">
        <v>131</v>
      </c>
      <c r="C8" s="19">
        <v>413115000</v>
      </c>
    </row>
    <row r="9" spans="2:5" x14ac:dyDescent="0.25">
      <c r="B9" s="22" t="s">
        <v>38</v>
      </c>
      <c r="C9" s="19">
        <v>4798432359</v>
      </c>
    </row>
    <row r="10" spans="2:5" x14ac:dyDescent="0.25">
      <c r="B10" s="22" t="s">
        <v>58</v>
      </c>
      <c r="C10" s="19">
        <v>5000000</v>
      </c>
    </row>
    <row r="11" spans="2:5" x14ac:dyDescent="0.25">
      <c r="B11" s="25" t="s">
        <v>39</v>
      </c>
      <c r="C11" s="37">
        <f>+C12+C16+C23</f>
        <v>592000000</v>
      </c>
    </row>
    <row r="12" spans="2:5" x14ac:dyDescent="0.25">
      <c r="B12" s="22" t="s">
        <v>59</v>
      </c>
      <c r="C12" s="19">
        <v>32000000</v>
      </c>
    </row>
    <row r="13" spans="2:5" x14ac:dyDescent="0.25">
      <c r="B13" s="22" t="s">
        <v>40</v>
      </c>
      <c r="C13" s="19"/>
    </row>
    <row r="14" spans="2:5" x14ac:dyDescent="0.25">
      <c r="B14" s="22" t="s">
        <v>41</v>
      </c>
      <c r="C14" s="19"/>
    </row>
    <row r="15" spans="2:5" x14ac:dyDescent="0.25">
      <c r="B15" s="22" t="s">
        <v>16</v>
      </c>
      <c r="C15" s="19"/>
    </row>
    <row r="16" spans="2:5" s="38" customFormat="1" ht="25.5" x14ac:dyDescent="0.25">
      <c r="B16" s="25" t="s">
        <v>42</v>
      </c>
      <c r="C16" s="37">
        <f>+C17+C18+C19+C20+C21+C22</f>
        <v>542199446</v>
      </c>
    </row>
    <row r="17" spans="2:4" x14ac:dyDescent="0.25">
      <c r="B17" s="22" t="s">
        <v>43</v>
      </c>
      <c r="C17" s="19">
        <v>326000000</v>
      </c>
    </row>
    <row r="18" spans="2:4" x14ac:dyDescent="0.25">
      <c r="B18" s="22" t="s">
        <v>44</v>
      </c>
      <c r="C18" s="19">
        <v>89199446</v>
      </c>
    </row>
    <row r="19" spans="2:4" x14ac:dyDescent="0.25">
      <c r="B19" s="22" t="s">
        <v>60</v>
      </c>
      <c r="C19" s="19">
        <v>67000000</v>
      </c>
    </row>
    <row r="20" spans="2:4" ht="25.5" x14ac:dyDescent="0.25">
      <c r="B20" s="22" t="s">
        <v>61</v>
      </c>
      <c r="C20" s="19">
        <v>30000000</v>
      </c>
    </row>
    <row r="21" spans="2:4" x14ac:dyDescent="0.25">
      <c r="B21" s="22" t="s">
        <v>63</v>
      </c>
      <c r="C21" s="19">
        <v>25000000</v>
      </c>
    </row>
    <row r="22" spans="2:4" x14ac:dyDescent="0.25">
      <c r="B22" s="22" t="s">
        <v>62</v>
      </c>
      <c r="C22" s="19">
        <v>5000000</v>
      </c>
    </row>
    <row r="23" spans="2:4" x14ac:dyDescent="0.25">
      <c r="B23" s="25" t="s">
        <v>45</v>
      </c>
      <c r="C23" s="37">
        <f>+C24</f>
        <v>17800554</v>
      </c>
    </row>
    <row r="24" spans="2:4" x14ac:dyDescent="0.25">
      <c r="B24" s="25" t="s">
        <v>46</v>
      </c>
      <c r="C24" s="26">
        <f>+C25</f>
        <v>17800554</v>
      </c>
    </row>
    <row r="25" spans="2:4" x14ac:dyDescent="0.25">
      <c r="B25" s="22" t="s">
        <v>47</v>
      </c>
      <c r="C25" s="19">
        <v>17800554</v>
      </c>
    </row>
    <row r="26" spans="2:4" ht="30" customHeight="1" x14ac:dyDescent="0.25">
      <c r="B26" s="25" t="s">
        <v>68</v>
      </c>
      <c r="C26" s="37">
        <f>+C27+C28+C29+C30</f>
        <v>283150000</v>
      </c>
    </row>
    <row r="27" spans="2:4" x14ac:dyDescent="0.25">
      <c r="B27" s="22" t="s">
        <v>64</v>
      </c>
      <c r="C27" s="19">
        <v>233150000</v>
      </c>
    </row>
    <row r="28" spans="2:4" x14ac:dyDescent="0.25">
      <c r="B28" s="22" t="s">
        <v>65</v>
      </c>
      <c r="C28" s="19">
        <v>0</v>
      </c>
      <c r="D28" s="32"/>
    </row>
    <row r="29" spans="2:4" x14ac:dyDescent="0.25">
      <c r="B29" s="22" t="s">
        <v>67</v>
      </c>
      <c r="C29" s="19">
        <v>50000000</v>
      </c>
    </row>
    <row r="30" spans="2:4" x14ac:dyDescent="0.25">
      <c r="B30" s="22" t="s">
        <v>66</v>
      </c>
      <c r="C30" s="19">
        <v>0</v>
      </c>
    </row>
    <row r="31" spans="2:4" x14ac:dyDescent="0.25">
      <c r="B31" s="25" t="s">
        <v>72</v>
      </c>
      <c r="C31" s="37">
        <f>+C32+C33+C34</f>
        <v>967614805</v>
      </c>
    </row>
    <row r="32" spans="2:4" x14ac:dyDescent="0.25">
      <c r="B32" s="22" t="s">
        <v>69</v>
      </c>
      <c r="C32" s="19">
        <v>500074370</v>
      </c>
    </row>
    <row r="33" spans="2:4" x14ac:dyDescent="0.25">
      <c r="B33" s="22" t="s">
        <v>70</v>
      </c>
      <c r="C33" s="19">
        <v>249925630</v>
      </c>
    </row>
    <row r="34" spans="2:4" x14ac:dyDescent="0.25">
      <c r="B34" s="22" t="s">
        <v>71</v>
      </c>
      <c r="C34" s="19">
        <v>217614805</v>
      </c>
    </row>
    <row r="35" spans="2:4" x14ac:dyDescent="0.25">
      <c r="B35" s="52" t="s">
        <v>48</v>
      </c>
      <c r="C35" s="53">
        <f>+C36+C43+C48+C52+C54+C57+C61+C64</f>
        <v>47967207054.139999</v>
      </c>
    </row>
    <row r="36" spans="2:4" s="38" customFormat="1" ht="38.25" x14ac:dyDescent="0.25">
      <c r="B36" s="27" t="s">
        <v>74</v>
      </c>
      <c r="C36" s="37">
        <f>+C37+C38+C39+C40+C41+C42</f>
        <v>3308593275</v>
      </c>
    </row>
    <row r="37" spans="2:4" ht="38.25" x14ac:dyDescent="0.25">
      <c r="B37" s="20" t="s">
        <v>75</v>
      </c>
      <c r="C37" s="19">
        <v>47000000</v>
      </c>
    </row>
    <row r="38" spans="2:4" ht="25.5" x14ac:dyDescent="0.25">
      <c r="B38" s="20" t="s">
        <v>76</v>
      </c>
      <c r="C38" s="19">
        <v>2508383275</v>
      </c>
    </row>
    <row r="39" spans="2:4" ht="25.5" x14ac:dyDescent="0.25">
      <c r="B39" s="20" t="s">
        <v>77</v>
      </c>
      <c r="C39" s="19">
        <v>143200000</v>
      </c>
      <c r="D39" s="30"/>
    </row>
    <row r="40" spans="2:4" ht="51" x14ac:dyDescent="0.25">
      <c r="B40" s="20" t="s">
        <v>78</v>
      </c>
      <c r="C40" s="19">
        <v>160725000</v>
      </c>
    </row>
    <row r="41" spans="2:4" ht="25.5" x14ac:dyDescent="0.25">
      <c r="B41" s="20" t="s">
        <v>79</v>
      </c>
      <c r="C41" s="19">
        <v>120285000</v>
      </c>
    </row>
    <row r="42" spans="2:4" ht="25.5" x14ac:dyDescent="0.25">
      <c r="B42" s="20" t="s">
        <v>80</v>
      </c>
      <c r="C42" s="19">
        <v>329000000</v>
      </c>
    </row>
    <row r="43" spans="2:4" ht="38.25" x14ac:dyDescent="0.25">
      <c r="B43" s="27" t="s">
        <v>81</v>
      </c>
      <c r="C43" s="37">
        <f>+C44+C45+C46+C47</f>
        <v>8937344060.7299995</v>
      </c>
    </row>
    <row r="44" spans="2:4" ht="25.5" x14ac:dyDescent="0.25">
      <c r="B44" s="20" t="s">
        <v>82</v>
      </c>
      <c r="C44" s="19">
        <v>407450000</v>
      </c>
    </row>
    <row r="45" spans="2:4" ht="38.25" x14ac:dyDescent="0.25">
      <c r="B45" s="20" t="s">
        <v>83</v>
      </c>
      <c r="C45" s="19">
        <v>1335035150</v>
      </c>
    </row>
    <row r="46" spans="2:4" ht="25.5" x14ac:dyDescent="0.25">
      <c r="B46" s="20" t="s">
        <v>84</v>
      </c>
      <c r="C46" s="19">
        <v>6324924074</v>
      </c>
    </row>
    <row r="47" spans="2:4" ht="38.25" x14ac:dyDescent="0.25">
      <c r="B47" s="20" t="s">
        <v>85</v>
      </c>
      <c r="C47" s="19">
        <v>869934836.73000002</v>
      </c>
    </row>
    <row r="48" spans="2:4" ht="25.5" x14ac:dyDescent="0.25">
      <c r="B48" s="27" t="s">
        <v>86</v>
      </c>
      <c r="C48" s="37">
        <f>+C49+C50+C51</f>
        <v>28469795418</v>
      </c>
    </row>
    <row r="49" spans="2:3" ht="25.5" x14ac:dyDescent="0.25">
      <c r="B49" s="20" t="s">
        <v>87</v>
      </c>
      <c r="C49" s="19">
        <v>1426541815</v>
      </c>
    </row>
    <row r="50" spans="2:3" ht="25.5" x14ac:dyDescent="0.25">
      <c r="B50" s="20" t="s">
        <v>88</v>
      </c>
      <c r="C50" s="19">
        <v>4621503573</v>
      </c>
    </row>
    <row r="51" spans="2:3" ht="38.25" x14ac:dyDescent="0.25">
      <c r="B51" s="20" t="s">
        <v>89</v>
      </c>
      <c r="C51" s="19">
        <v>22421750030</v>
      </c>
    </row>
    <row r="52" spans="2:3" ht="25.5" x14ac:dyDescent="0.25">
      <c r="B52" s="27" t="s">
        <v>90</v>
      </c>
      <c r="C52" s="37">
        <f>+C53</f>
        <v>955920000</v>
      </c>
    </row>
    <row r="53" spans="2:3" ht="38.25" x14ac:dyDescent="0.25">
      <c r="B53" s="20" t="s">
        <v>91</v>
      </c>
      <c r="C53" s="19">
        <v>955920000</v>
      </c>
    </row>
    <row r="54" spans="2:3" ht="25.5" x14ac:dyDescent="0.25">
      <c r="B54" s="25" t="s">
        <v>92</v>
      </c>
      <c r="C54" s="37">
        <f>+C55+C56</f>
        <v>425057778</v>
      </c>
    </row>
    <row r="55" spans="2:3" s="39" customFormat="1" ht="25.5" x14ac:dyDescent="0.25">
      <c r="B55" s="40" t="s">
        <v>93</v>
      </c>
      <c r="C55" s="19">
        <v>425057778</v>
      </c>
    </row>
    <row r="56" spans="2:3" s="39" customFormat="1" x14ac:dyDescent="0.25">
      <c r="B56" s="40" t="s">
        <v>94</v>
      </c>
      <c r="C56" s="19">
        <v>0</v>
      </c>
    </row>
    <row r="57" spans="2:3" ht="51" x14ac:dyDescent="0.25">
      <c r="B57" s="25" t="s">
        <v>95</v>
      </c>
      <c r="C57" s="37">
        <f>+C58+C59+C60</f>
        <v>238890000</v>
      </c>
    </row>
    <row r="58" spans="2:3" s="39" customFormat="1" ht="25.5" x14ac:dyDescent="0.25">
      <c r="B58" s="40" t="s">
        <v>96</v>
      </c>
      <c r="C58" s="19">
        <v>29650000</v>
      </c>
    </row>
    <row r="59" spans="2:3" s="39" customFormat="1" ht="25.5" x14ac:dyDescent="0.25">
      <c r="B59" s="40" t="s">
        <v>97</v>
      </c>
      <c r="C59" s="19">
        <v>52140000</v>
      </c>
    </row>
    <row r="60" spans="2:3" s="39" customFormat="1" ht="38.25" x14ac:dyDescent="0.25">
      <c r="B60" s="40" t="s">
        <v>98</v>
      </c>
      <c r="C60" s="19">
        <v>157100000</v>
      </c>
    </row>
    <row r="61" spans="2:3" x14ac:dyDescent="0.25">
      <c r="B61" s="25" t="s">
        <v>99</v>
      </c>
      <c r="C61" s="37">
        <f>+C62+C63</f>
        <v>1703742209</v>
      </c>
    </row>
    <row r="62" spans="2:3" s="39" customFormat="1" x14ac:dyDescent="0.25">
      <c r="B62" s="40" t="s">
        <v>100</v>
      </c>
      <c r="C62" s="19">
        <v>403346424</v>
      </c>
    </row>
    <row r="63" spans="2:3" s="39" customFormat="1" x14ac:dyDescent="0.25">
      <c r="B63" s="40" t="s">
        <v>101</v>
      </c>
      <c r="C63" s="19">
        <v>1300395785</v>
      </c>
    </row>
    <row r="64" spans="2:3" ht="51" x14ac:dyDescent="0.25">
      <c r="B64" s="25" t="s">
        <v>102</v>
      </c>
      <c r="C64" s="37">
        <f>+C65+C66+C67+C68</f>
        <v>3927864313.4099998</v>
      </c>
    </row>
    <row r="65" spans="2:3" s="39" customFormat="1" ht="38.25" x14ac:dyDescent="0.25">
      <c r="B65" s="40" t="s">
        <v>103</v>
      </c>
      <c r="C65" s="19">
        <v>106360000</v>
      </c>
    </row>
    <row r="66" spans="2:3" s="39" customFormat="1" ht="25.5" x14ac:dyDescent="0.25">
      <c r="B66" s="40" t="s">
        <v>104</v>
      </c>
      <c r="C66" s="19">
        <v>200400000</v>
      </c>
    </row>
    <row r="67" spans="2:3" s="39" customFormat="1" ht="25.5" x14ac:dyDescent="0.25">
      <c r="B67" s="40" t="s">
        <v>105</v>
      </c>
      <c r="C67" s="19">
        <v>966834958</v>
      </c>
    </row>
    <row r="68" spans="2:3" s="39" customFormat="1" ht="25.5" x14ac:dyDescent="0.25">
      <c r="B68" s="40" t="s">
        <v>106</v>
      </c>
      <c r="C68" s="19">
        <v>2654269355.4099998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abSelected="1" workbookViewId="0">
      <selection activeCell="D6" sqref="D6"/>
    </sheetView>
  </sheetViews>
  <sheetFormatPr baseColWidth="10" defaultColWidth="11.42578125" defaultRowHeight="15" x14ac:dyDescent="0.25"/>
  <cols>
    <col min="2" max="2" width="44.5703125" style="21" customWidth="1"/>
    <col min="3" max="3" width="25.7109375" customWidth="1"/>
    <col min="4" max="4" width="17.85546875" bestFit="1" customWidth="1"/>
    <col min="5" max="5" width="19.140625" customWidth="1"/>
  </cols>
  <sheetData>
    <row r="2" spans="2:4" ht="45.75" customHeight="1" x14ac:dyDescent="0.25">
      <c r="B2" s="59" t="s">
        <v>137</v>
      </c>
      <c r="C2" s="59"/>
    </row>
    <row r="3" spans="2:4" x14ac:dyDescent="0.25">
      <c r="B3" s="52" t="s">
        <v>48</v>
      </c>
      <c r="C3" s="53">
        <f>+C5+C12+C17+C21+C23+C26+C30+C33</f>
        <v>47967207054.139999</v>
      </c>
    </row>
    <row r="4" spans="2:4" x14ac:dyDescent="0.25">
      <c r="B4" s="52" t="s">
        <v>111</v>
      </c>
      <c r="C4" s="53"/>
    </row>
    <row r="5" spans="2:4" s="38" customFormat="1" ht="38.25" x14ac:dyDescent="0.25">
      <c r="B5" s="27" t="s">
        <v>74</v>
      </c>
      <c r="C5" s="37">
        <f>+C6+C7+C8+C9+C10+C11</f>
        <v>3308593275</v>
      </c>
    </row>
    <row r="6" spans="2:4" ht="38.25" x14ac:dyDescent="0.25">
      <c r="B6" s="20" t="s">
        <v>75</v>
      </c>
      <c r="C6" s="19">
        <v>47000000</v>
      </c>
    </row>
    <row r="7" spans="2:4" ht="25.5" x14ac:dyDescent="0.25">
      <c r="B7" s="20" t="s">
        <v>76</v>
      </c>
      <c r="C7" s="19">
        <v>2508383275</v>
      </c>
    </row>
    <row r="8" spans="2:4" ht="25.5" x14ac:dyDescent="0.25">
      <c r="B8" s="20" t="s">
        <v>77</v>
      </c>
      <c r="C8" s="19">
        <v>143200000</v>
      </c>
      <c r="D8" s="30"/>
    </row>
    <row r="9" spans="2:4" ht="51" x14ac:dyDescent="0.25">
      <c r="B9" s="20" t="s">
        <v>78</v>
      </c>
      <c r="C9" s="19">
        <v>160725000</v>
      </c>
    </row>
    <row r="10" spans="2:4" ht="25.5" x14ac:dyDescent="0.25">
      <c r="B10" s="20" t="s">
        <v>79</v>
      </c>
      <c r="C10" s="19">
        <v>120285000</v>
      </c>
    </row>
    <row r="11" spans="2:4" ht="25.5" x14ac:dyDescent="0.25">
      <c r="B11" s="20" t="s">
        <v>80</v>
      </c>
      <c r="C11" s="19">
        <v>329000000</v>
      </c>
    </row>
    <row r="12" spans="2:4" ht="38.25" x14ac:dyDescent="0.25">
      <c r="B12" s="27" t="s">
        <v>81</v>
      </c>
      <c r="C12" s="37">
        <f>+C13+C14+C15+C16</f>
        <v>8937344060.7299995</v>
      </c>
    </row>
    <row r="13" spans="2:4" ht="25.5" x14ac:dyDescent="0.25">
      <c r="B13" s="20" t="s">
        <v>82</v>
      </c>
      <c r="C13" s="19">
        <v>407450000</v>
      </c>
    </row>
    <row r="14" spans="2:4" ht="38.25" x14ac:dyDescent="0.25">
      <c r="B14" s="20" t="s">
        <v>83</v>
      </c>
      <c r="C14" s="19">
        <v>1335035150</v>
      </c>
    </row>
    <row r="15" spans="2:4" ht="25.5" x14ac:dyDescent="0.25">
      <c r="B15" s="20" t="s">
        <v>84</v>
      </c>
      <c r="C15" s="19">
        <v>6324924074</v>
      </c>
    </row>
    <row r="16" spans="2:4" ht="38.25" x14ac:dyDescent="0.25">
      <c r="B16" s="20" t="s">
        <v>85</v>
      </c>
      <c r="C16" s="19">
        <v>869934836.73000002</v>
      </c>
    </row>
    <row r="17" spans="2:3" ht="25.5" x14ac:dyDescent="0.25">
      <c r="B17" s="27" t="s">
        <v>86</v>
      </c>
      <c r="C17" s="37">
        <f>+C18+C19+C20</f>
        <v>28469795418</v>
      </c>
    </row>
    <row r="18" spans="2:3" ht="25.5" x14ac:dyDescent="0.25">
      <c r="B18" s="20" t="s">
        <v>87</v>
      </c>
      <c r="C18" s="19">
        <v>1426541815</v>
      </c>
    </row>
    <row r="19" spans="2:3" ht="25.5" x14ac:dyDescent="0.25">
      <c r="B19" s="20" t="s">
        <v>88</v>
      </c>
      <c r="C19" s="19">
        <v>4621503573</v>
      </c>
    </row>
    <row r="20" spans="2:3" ht="38.25" x14ac:dyDescent="0.25">
      <c r="B20" s="20" t="s">
        <v>89</v>
      </c>
      <c r="C20" s="19">
        <v>22421750030</v>
      </c>
    </row>
    <row r="21" spans="2:3" ht="25.5" x14ac:dyDescent="0.25">
      <c r="B21" s="27" t="s">
        <v>90</v>
      </c>
      <c r="C21" s="37">
        <f>+C22</f>
        <v>955920000</v>
      </c>
    </row>
    <row r="22" spans="2:3" ht="38.25" x14ac:dyDescent="0.25">
      <c r="B22" s="20" t="s">
        <v>91</v>
      </c>
      <c r="C22" s="19">
        <v>955920000</v>
      </c>
    </row>
    <row r="23" spans="2:3" ht="25.5" x14ac:dyDescent="0.25">
      <c r="B23" s="25" t="s">
        <v>92</v>
      </c>
      <c r="C23" s="37">
        <f>+C24+C25</f>
        <v>425057778</v>
      </c>
    </row>
    <row r="24" spans="2:3" s="39" customFormat="1" ht="25.5" x14ac:dyDescent="0.25">
      <c r="B24" s="40" t="s">
        <v>93</v>
      </c>
      <c r="C24" s="19">
        <v>425057778</v>
      </c>
    </row>
    <row r="25" spans="2:3" s="39" customFormat="1" x14ac:dyDescent="0.25">
      <c r="B25" s="40" t="s">
        <v>94</v>
      </c>
      <c r="C25" s="19">
        <v>0</v>
      </c>
    </row>
    <row r="26" spans="2:3" ht="51" x14ac:dyDescent="0.25">
      <c r="B26" s="25" t="s">
        <v>95</v>
      </c>
      <c r="C26" s="37">
        <f>+C27+C28+C29</f>
        <v>238890000</v>
      </c>
    </row>
    <row r="27" spans="2:3" s="39" customFormat="1" ht="25.5" x14ac:dyDescent="0.25">
      <c r="B27" s="40" t="s">
        <v>96</v>
      </c>
      <c r="C27" s="19">
        <v>29650000</v>
      </c>
    </row>
    <row r="28" spans="2:3" s="39" customFormat="1" ht="25.5" x14ac:dyDescent="0.25">
      <c r="B28" s="40" t="s">
        <v>97</v>
      </c>
      <c r="C28" s="19">
        <v>52140000</v>
      </c>
    </row>
    <row r="29" spans="2:3" s="39" customFormat="1" ht="38.25" x14ac:dyDescent="0.25">
      <c r="B29" s="40" t="s">
        <v>98</v>
      </c>
      <c r="C29" s="19">
        <v>157100000</v>
      </c>
    </row>
    <row r="30" spans="2:3" x14ac:dyDescent="0.25">
      <c r="B30" s="25" t="s">
        <v>99</v>
      </c>
      <c r="C30" s="37">
        <f>+C31+C32</f>
        <v>1703742209</v>
      </c>
    </row>
    <row r="31" spans="2:3" s="39" customFormat="1" x14ac:dyDescent="0.25">
      <c r="B31" s="40" t="s">
        <v>100</v>
      </c>
      <c r="C31" s="19">
        <v>403346424</v>
      </c>
    </row>
    <row r="32" spans="2:3" s="39" customFormat="1" x14ac:dyDescent="0.25">
      <c r="B32" s="40" t="s">
        <v>101</v>
      </c>
      <c r="C32" s="19">
        <v>1300395785</v>
      </c>
    </row>
    <row r="33" spans="2:3" ht="51" x14ac:dyDescent="0.25">
      <c r="B33" s="25" t="s">
        <v>102</v>
      </c>
      <c r="C33" s="37">
        <f>+C34+C35+C36+C37</f>
        <v>3927864313.4099998</v>
      </c>
    </row>
    <row r="34" spans="2:3" s="39" customFormat="1" ht="38.25" x14ac:dyDescent="0.25">
      <c r="B34" s="40" t="s">
        <v>103</v>
      </c>
      <c r="C34" s="19">
        <v>106360000</v>
      </c>
    </row>
    <row r="35" spans="2:3" s="39" customFormat="1" ht="25.5" x14ac:dyDescent="0.25">
      <c r="B35" s="40" t="s">
        <v>104</v>
      </c>
      <c r="C35" s="19">
        <v>200400000</v>
      </c>
    </row>
    <row r="36" spans="2:3" s="39" customFormat="1" ht="25.5" x14ac:dyDescent="0.25">
      <c r="B36" s="40" t="s">
        <v>105</v>
      </c>
      <c r="C36" s="19">
        <v>966834958</v>
      </c>
    </row>
    <row r="37" spans="2:3" s="39" customFormat="1" ht="25.5" x14ac:dyDescent="0.25">
      <c r="B37" s="40" t="s">
        <v>106</v>
      </c>
      <c r="C37" s="19">
        <v>2654269355.4099998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PUNTO 1</vt:lpstr>
      <vt:lpstr>PUNTO 2</vt:lpstr>
      <vt:lpstr>PUNTO 3</vt:lpstr>
      <vt:lpstr>PUNTO 4</vt:lpstr>
      <vt:lpstr>PUNTO 5</vt:lpstr>
      <vt:lpstr>PUNTO 6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Galvis</dc:creator>
  <cp:keywords/>
  <dc:description/>
  <cp:lastModifiedBy>Leidy Paola Pava Calle</cp:lastModifiedBy>
  <cp:revision/>
  <dcterms:created xsi:type="dcterms:W3CDTF">2020-01-24T01:28:51Z</dcterms:created>
  <dcterms:modified xsi:type="dcterms:W3CDTF">2023-11-30T22:35:41Z</dcterms:modified>
  <cp:category/>
  <cp:contentStatus/>
</cp:coreProperties>
</file>